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ARCIAN\MOJE\PROJEKTY\2025\JEZ SPYTIHNĚV HLOUBKOVĚ STABILIZOVANÉ BODY\2025\DSP\VÝKAZ VÝMĚR\"/>
    </mc:Choice>
  </mc:AlternateContent>
  <xr:revisionPtr revIDLastSave="0" documentId="13_ncr:19_{E436E1E7-AC49-4C52-AD9B-3DDF83013ED7}" xr6:coauthVersionLast="47" xr6:coauthVersionMax="47" xr10:uidLastSave="{00000000-0000-0000-0000-000000000000}"/>
  <bookViews>
    <workbookView xWindow="-120" yWindow="-120" windowWidth="29040" windowHeight="15840" activeTab="3" xr2:uid="{45420A78-DBA3-4BFC-8DB7-1F708B350E51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Pol'!$A$1:$U$75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 l="1"/>
  <c r="I54" i="1"/>
  <c r="I53" i="1"/>
  <c r="I52" i="1"/>
  <c r="I51" i="1"/>
  <c r="I50" i="1"/>
  <c r="I49" i="1"/>
  <c r="I48" i="1"/>
  <c r="I47" i="1"/>
  <c r="G39" i="1"/>
  <c r="F39" i="1"/>
  <c r="G65" i="12"/>
  <c r="AC65" i="12"/>
  <c r="AD65" i="12"/>
  <c r="F9" i="12"/>
  <c r="G9" i="12"/>
  <c r="G8" i="12" s="1"/>
  <c r="I9" i="12"/>
  <c r="I8" i="12" s="1"/>
  <c r="K9" i="12"/>
  <c r="K8" i="12" s="1"/>
  <c r="M9" i="12"/>
  <c r="M8" i="12" s="1"/>
  <c r="O9" i="12"/>
  <c r="O8" i="12" s="1"/>
  <c r="Q9" i="12"/>
  <c r="Q8" i="12" s="1"/>
  <c r="U9" i="12"/>
  <c r="U8" i="12" s="1"/>
  <c r="F11" i="12"/>
  <c r="G11" i="12"/>
  <c r="I11" i="12"/>
  <c r="K11" i="12"/>
  <c r="M11" i="12"/>
  <c r="O11" i="12"/>
  <c r="Q11" i="12"/>
  <c r="U11" i="12"/>
  <c r="F13" i="12"/>
  <c r="G13" i="12"/>
  <c r="I13" i="12"/>
  <c r="K13" i="12"/>
  <c r="M13" i="12"/>
  <c r="O13" i="12"/>
  <c r="Q13" i="12"/>
  <c r="U13" i="12"/>
  <c r="F15" i="12"/>
  <c r="G15" i="12"/>
  <c r="I15" i="12"/>
  <c r="K15" i="12"/>
  <c r="M15" i="12"/>
  <c r="O15" i="12"/>
  <c r="Q15" i="12"/>
  <c r="U15" i="12"/>
  <c r="F17" i="12"/>
  <c r="G17" i="12"/>
  <c r="I17" i="12"/>
  <c r="K17" i="12"/>
  <c r="M17" i="12"/>
  <c r="O17" i="12"/>
  <c r="Q17" i="12"/>
  <c r="U17" i="12"/>
  <c r="F19" i="12"/>
  <c r="G19" i="12"/>
  <c r="I19" i="12"/>
  <c r="K19" i="12"/>
  <c r="M19" i="12"/>
  <c r="O19" i="12"/>
  <c r="Q19" i="12"/>
  <c r="U19" i="12"/>
  <c r="F22" i="12"/>
  <c r="G22" i="12" s="1"/>
  <c r="I22" i="12"/>
  <c r="I21" i="12" s="1"/>
  <c r="K22" i="12"/>
  <c r="K21" i="12" s="1"/>
  <c r="O22" i="12"/>
  <c r="O21" i="12" s="1"/>
  <c r="Q22" i="12"/>
  <c r="Q21" i="12" s="1"/>
  <c r="U22" i="12"/>
  <c r="U21" i="12" s="1"/>
  <c r="F23" i="12"/>
  <c r="G23" i="12" s="1"/>
  <c r="M23" i="12" s="1"/>
  <c r="I23" i="12"/>
  <c r="K23" i="12"/>
  <c r="O23" i="12"/>
  <c r="Q23" i="12"/>
  <c r="U23" i="12"/>
  <c r="F24" i="12"/>
  <c r="G24" i="12" s="1"/>
  <c r="M24" i="12" s="1"/>
  <c r="I24" i="12"/>
  <c r="K24" i="12"/>
  <c r="O24" i="12"/>
  <c r="Q24" i="12"/>
  <c r="U24" i="12"/>
  <c r="F26" i="12"/>
  <c r="G26" i="12" s="1"/>
  <c r="M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9" i="12"/>
  <c r="G29" i="12" s="1"/>
  <c r="M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 s="1"/>
  <c r="M31" i="12" s="1"/>
  <c r="I31" i="12"/>
  <c r="K31" i="12"/>
  <c r="O31" i="12"/>
  <c r="Q31" i="12"/>
  <c r="U31" i="12"/>
  <c r="F33" i="12"/>
  <c r="G33" i="12"/>
  <c r="M33" i="12" s="1"/>
  <c r="M32" i="12" s="1"/>
  <c r="I33" i="12"/>
  <c r="I32" i="12" s="1"/>
  <c r="K33" i="12"/>
  <c r="K32" i="12" s="1"/>
  <c r="O33" i="12"/>
  <c r="O32" i="12" s="1"/>
  <c r="Q33" i="12"/>
  <c r="Q32" i="12" s="1"/>
  <c r="U33" i="12"/>
  <c r="U32" i="12" s="1"/>
  <c r="G35" i="12"/>
  <c r="F36" i="12"/>
  <c r="G36" i="12"/>
  <c r="M36" i="12" s="1"/>
  <c r="M35" i="12" s="1"/>
  <c r="I36" i="12"/>
  <c r="I35" i="12" s="1"/>
  <c r="K36" i="12"/>
  <c r="K35" i="12" s="1"/>
  <c r="O36" i="12"/>
  <c r="O35" i="12" s="1"/>
  <c r="Q36" i="12"/>
  <c r="Q35" i="12" s="1"/>
  <c r="U36" i="12"/>
  <c r="U35" i="12" s="1"/>
  <c r="G37" i="12"/>
  <c r="F38" i="12"/>
  <c r="G38" i="12"/>
  <c r="M38" i="12" s="1"/>
  <c r="M37" i="12" s="1"/>
  <c r="I38" i="12"/>
  <c r="I37" i="12" s="1"/>
  <c r="K38" i="12"/>
  <c r="K37" i="12" s="1"/>
  <c r="O38" i="12"/>
  <c r="O37" i="12" s="1"/>
  <c r="Q38" i="12"/>
  <c r="Q37" i="12" s="1"/>
  <c r="U38" i="12"/>
  <c r="U37" i="12" s="1"/>
  <c r="G39" i="12"/>
  <c r="F40" i="12"/>
  <c r="G40" i="12"/>
  <c r="I40" i="12"/>
  <c r="I39" i="12" s="1"/>
  <c r="K40" i="12"/>
  <c r="K39" i="12" s="1"/>
  <c r="M40" i="12"/>
  <c r="M39" i="12" s="1"/>
  <c r="O40" i="12"/>
  <c r="O39" i="12" s="1"/>
  <c r="Q40" i="12"/>
  <c r="Q39" i="12" s="1"/>
  <c r="U40" i="12"/>
  <c r="U39" i="12" s="1"/>
  <c r="F42" i="12"/>
  <c r="G42" i="12"/>
  <c r="I42" i="12"/>
  <c r="K42" i="12"/>
  <c r="M42" i="12"/>
  <c r="O42" i="12"/>
  <c r="Q42" i="12"/>
  <c r="U42" i="12"/>
  <c r="F43" i="12"/>
  <c r="G43" i="12"/>
  <c r="I43" i="12"/>
  <c r="K43" i="12"/>
  <c r="M43" i="12"/>
  <c r="O43" i="12"/>
  <c r="Q43" i="12"/>
  <c r="U43" i="12"/>
  <c r="F45" i="12"/>
  <c r="G45" i="12"/>
  <c r="I45" i="12"/>
  <c r="K45" i="12"/>
  <c r="M45" i="12"/>
  <c r="O45" i="12"/>
  <c r="Q45" i="12"/>
  <c r="U45" i="12"/>
  <c r="F47" i="12"/>
  <c r="G47" i="12"/>
  <c r="I47" i="12"/>
  <c r="K47" i="12"/>
  <c r="M47" i="12"/>
  <c r="O47" i="12"/>
  <c r="Q47" i="12"/>
  <c r="U47" i="12"/>
  <c r="F49" i="12"/>
  <c r="G49" i="12"/>
  <c r="I49" i="12"/>
  <c r="K49" i="12"/>
  <c r="M49" i="12"/>
  <c r="O49" i="12"/>
  <c r="Q49" i="12"/>
  <c r="U49" i="12"/>
  <c r="G50" i="12"/>
  <c r="F51" i="12"/>
  <c r="G51" i="12"/>
  <c r="I51" i="12"/>
  <c r="I50" i="12" s="1"/>
  <c r="K51" i="12"/>
  <c r="K50" i="12" s="1"/>
  <c r="M51" i="12"/>
  <c r="M50" i="12" s="1"/>
  <c r="O51" i="12"/>
  <c r="O50" i="12" s="1"/>
  <c r="Q51" i="12"/>
  <c r="Q50" i="12" s="1"/>
  <c r="U51" i="12"/>
  <c r="U50" i="12" s="1"/>
  <c r="G53" i="12"/>
  <c r="F54" i="12"/>
  <c r="G54" i="12"/>
  <c r="I54" i="12"/>
  <c r="I53" i="12" s="1"/>
  <c r="K54" i="12"/>
  <c r="K53" i="12" s="1"/>
  <c r="M54" i="12"/>
  <c r="M53" i="12" s="1"/>
  <c r="O54" i="12"/>
  <c r="O53" i="12" s="1"/>
  <c r="Q54" i="12"/>
  <c r="Q53" i="12" s="1"/>
  <c r="U54" i="12"/>
  <c r="U53" i="12" s="1"/>
  <c r="F55" i="12"/>
  <c r="G55" i="12"/>
  <c r="I55" i="12"/>
  <c r="K55" i="12"/>
  <c r="M55" i="12"/>
  <c r="O55" i="12"/>
  <c r="Q55" i="12"/>
  <c r="U55" i="12"/>
  <c r="F56" i="12"/>
  <c r="G56" i="12"/>
  <c r="I56" i="12"/>
  <c r="K56" i="12"/>
  <c r="M56" i="12"/>
  <c r="O56" i="12"/>
  <c r="Q56" i="12"/>
  <c r="U56" i="12"/>
  <c r="F57" i="12"/>
  <c r="G57" i="12"/>
  <c r="I57" i="12"/>
  <c r="K57" i="12"/>
  <c r="M57" i="12"/>
  <c r="O57" i="12"/>
  <c r="Q57" i="12"/>
  <c r="U57" i="12"/>
  <c r="G58" i="12"/>
  <c r="F59" i="12"/>
  <c r="G59" i="12"/>
  <c r="I59" i="12"/>
  <c r="I58" i="12" s="1"/>
  <c r="K59" i="12"/>
  <c r="K58" i="12" s="1"/>
  <c r="M59" i="12"/>
  <c r="M58" i="12" s="1"/>
  <c r="O59" i="12"/>
  <c r="O58" i="12" s="1"/>
  <c r="Q59" i="12"/>
  <c r="Q58" i="12" s="1"/>
  <c r="U59" i="12"/>
  <c r="U58" i="12" s="1"/>
  <c r="F60" i="12"/>
  <c r="G60" i="12"/>
  <c r="I60" i="12"/>
  <c r="K60" i="12"/>
  <c r="M60" i="12"/>
  <c r="O60" i="12"/>
  <c r="Q60" i="12"/>
  <c r="U60" i="12"/>
  <c r="F61" i="12"/>
  <c r="G61" i="12"/>
  <c r="I61" i="12"/>
  <c r="K61" i="12"/>
  <c r="M61" i="12"/>
  <c r="O61" i="12"/>
  <c r="Q61" i="12"/>
  <c r="U61" i="12"/>
  <c r="F62" i="12"/>
  <c r="G62" i="12"/>
  <c r="I62" i="12"/>
  <c r="K62" i="12"/>
  <c r="M62" i="12"/>
  <c r="O62" i="12"/>
  <c r="Q62" i="12"/>
  <c r="U62" i="12"/>
  <c r="F63" i="12"/>
  <c r="G63" i="12"/>
  <c r="I63" i="12"/>
  <c r="K63" i="12"/>
  <c r="M63" i="12"/>
  <c r="O63" i="12"/>
  <c r="Q63" i="12"/>
  <c r="U63" i="12"/>
  <c r="I20" i="1"/>
  <c r="I19" i="1"/>
  <c r="I18" i="1"/>
  <c r="I17" i="1"/>
  <c r="I16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I56" i="1" l="1"/>
  <c r="G24" i="1"/>
  <c r="G29" i="1"/>
  <c r="G28" i="1"/>
  <c r="M22" i="12"/>
  <c r="M21" i="12" s="1"/>
  <c r="G21" i="12"/>
  <c r="G32" i="12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9248544C-85DC-457A-A144-EF7A8E52DE77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D78478CC-1874-4731-9C8B-75C861787CE3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B804579E-721F-4316-97C8-7FF50FC6E4C6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1BE47333-5686-404A-B412-A946695BFE9B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95BD53CF-47CB-4DD4-8263-890149BD6DF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162E33D0-E479-4B3C-B180-97E4EFA41053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<sst xmlns="http://schemas.openxmlformats.org/spreadsheetml/2006/main" count="344" uniqueCount="195">
  <si>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</si>
  <si>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</si>
  <si>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</si>
  <si>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</si>
  <si>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</si>
  <si>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</si>
  <si>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</si>
  <si>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</si>
  <si>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</si>
  <si>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</si>
  <si>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</si>
  <si>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</si>
  <si>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</si>
  <si>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</si>
  <si>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</si>
  <si>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</si>
  <si>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</si>
  <si>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</si>
  <si>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</si>
  <si>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</si>
  <si>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</si>
  <si>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</si>
  <si>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</si>
  <si>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</si>
  <si>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</si>
  <si>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</si>
  <si>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</si>
  <si>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</si>
  <si>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</si>
  <si>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</si>
  <si>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</si>
  <si>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</si>
  <si>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</si>
  <si>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</si>
  <si>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</si>
  <si>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</si>
  <si>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</si>
  <si>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</si>
  <si>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</si>
  <si>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</si>
  <si>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</si>
  <si>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</si>
  <si>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</si>
  <si>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Spytihněv</t>
  </si>
  <si>
    <t>Rozpočet:</t>
  </si>
  <si>
    <t>Misto</t>
  </si>
  <si>
    <t>Jez Spytihněv, hloubkově stabilizované bo</t>
  </si>
  <si>
    <t>Ing. František Marcián</t>
  </si>
  <si>
    <t>Za Sokolovnou 323</t>
  </si>
  <si>
    <t>Rajhradice</t>
  </si>
  <si>
    <t>66461</t>
  </si>
  <si>
    <t>15226085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</si>
  <si>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</si>
  <si>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</si>
  <si>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</si>
  <si>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</si>
  <si>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</si>
  <si>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</si>
  <si>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</si>
  <si>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</si>
  <si>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</si>
  <si>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</si>
  <si>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</si>
  <si>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93</t>
  </si>
  <si>
    <t>Dokončovací práce inž.staveb</t>
  </si>
  <si>
    <t>99</t>
  </si>
  <si>
    <t>Staveništní přesun hmot</t>
  </si>
  <si>
    <t>767</t>
  </si>
  <si>
    <t>Konstrukce zámečnické</t>
  </si>
  <si>
    <t>783</t>
  </si>
  <si>
    <t>Nátěry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</si>
  <si>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</si>
  <si>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</si>
  <si>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</si>
  <si>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</si>
  <si>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</si>
  <si>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</si>
  <si>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</si>
  <si>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</si>
  <si>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</si>
  <si>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</si>
  <si>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</si>
  <si>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</si>
  <si>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</si>
  <si>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</si>
  <si>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</si>
  <si>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</si>
  <si>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</si>
  <si>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</si>
  <si>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</si>
  <si>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</si>
  <si>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</si>
  <si>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</si>
  <si>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</si>
  <si>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</si>
  <si>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</si>
  <si>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</si>
  <si>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</si>
  <si>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</si>
  <si>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</si>
  <si>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182001111R00</t>
  </si>
  <si>
    <t>Plošná úprava terénu, nerovnosti do 10 cm v rovině</t>
  </si>
  <si>
    <t>m2</t>
  </si>
  <si>
    <t>POL1_0</t>
  </si>
  <si>
    <t>2*5*10</t>
  </si>
  <si>
    <t>VV</t>
  </si>
  <si>
    <t>167101101R00</t>
  </si>
  <si>
    <t>Nakládání výkopku z hor.1-4 v množství do 100 m3</t>
  </si>
  <si>
    <t>m3</t>
  </si>
  <si>
    <t>3,14*0,2^2*(11,0+11,0)</t>
  </si>
  <si>
    <t>162701105R00</t>
  </si>
  <si>
    <t>Vodorovné přemístění výkopku z hor.1-4 do 10000 m</t>
  </si>
  <si>
    <t>199000005R00</t>
  </si>
  <si>
    <t>Poplatek za skládku zeminy 1- 4</t>
  </si>
  <si>
    <t>t</t>
  </si>
  <si>
    <t>3,14*0,3^2*(11,0+11,0)*1,7</t>
  </si>
  <si>
    <t>180401211R00</t>
  </si>
  <si>
    <t>Založení trávníku lučního výsevem v rovině</t>
  </si>
  <si>
    <t>00572460R</t>
  </si>
  <si>
    <t>Směs travní technická balení 25 kg PROFI</t>
  </si>
  <si>
    <t>kg</t>
  </si>
  <si>
    <t>POL3_0</t>
  </si>
  <si>
    <t>2*5*10*0,025</t>
  </si>
  <si>
    <t>264321213R00</t>
  </si>
  <si>
    <t>Vrty zapažené do 450 mm hl.do 20 m hor.3</t>
  </si>
  <si>
    <t>m</t>
  </si>
  <si>
    <t>229811112R00</t>
  </si>
  <si>
    <t>Ocelové pažnice ponechané ve vrtu D do 450 mm</t>
  </si>
  <si>
    <t>224311631R00</t>
  </si>
  <si>
    <t>Výplň pilot z C 30/37 XA2, bez suspenze</t>
  </si>
  <si>
    <t>3,14*0,2^2*(11,45+11,45)</t>
  </si>
  <si>
    <t>242111113R00</t>
  </si>
  <si>
    <t>Osazení pláště studny z bet. skruží celých DN 1000</t>
  </si>
  <si>
    <t>243531111RL5</t>
  </si>
  <si>
    <t>Výplň dna studny z kam.hr.drceného 32-63, hl. 10 m, kraj Zlínský</t>
  </si>
  <si>
    <t>Podsyp skruže:3,14*0,7*0,7*0,25</t>
  </si>
  <si>
    <t>245111111R00</t>
  </si>
  <si>
    <t>Osazení krycí desky dvoudílné</t>
  </si>
  <si>
    <t>59224002R</t>
  </si>
  <si>
    <t>Skruž šachtová SR - F 1000x1000 PS 100x100x9 cm</t>
  </si>
  <si>
    <t>kus</t>
  </si>
  <si>
    <t>59225759R</t>
  </si>
  <si>
    <t>Deska zákrytová studniční TBH 120/7 cm, jednodílná, dvoudílná</t>
  </si>
  <si>
    <t>329368211R00</t>
  </si>
  <si>
    <t>Výztuž ostatních ŽB konstrukcí svařovanou sítí</t>
  </si>
  <si>
    <t>3,15*0,4*(11,45+11,45)*0,0079*1,4</t>
  </si>
  <si>
    <t>936173112R00</t>
  </si>
  <si>
    <t>Osazení doplňkových ocel. konstrukcí do 50 kg</t>
  </si>
  <si>
    <t>998006011R00</t>
  </si>
  <si>
    <t>Přesun hmot samostatných vrtů oboru 825 - 6</t>
  </si>
  <si>
    <t>.RA0</t>
  </si>
  <si>
    <t>Atypické ocelové konstrukce z nerezové oceli, uzamykatelný poklop</t>
  </si>
  <si>
    <t>21,12*2</t>
  </si>
  <si>
    <t>R00</t>
  </si>
  <si>
    <t>Atypické konstrukce, - dodávka a osazení niv. bodu dle PD</t>
  </si>
  <si>
    <t>ks</t>
  </si>
  <si>
    <t>767911130R00</t>
  </si>
  <si>
    <t>Montáž oplocení z pletiva v.do 2,0 m,napínací drát, - oplocení staveniště</t>
  </si>
  <si>
    <t>42+12</t>
  </si>
  <si>
    <t>767911822R00</t>
  </si>
  <si>
    <t>Demontáž drátěného pletiva výšky do 2,0 m, - oplocení staveniště</t>
  </si>
  <si>
    <t>31327102R</t>
  </si>
  <si>
    <t>Pletivo pozink.4-hr drátěné, výška  1800 mm, - oplocení staveniště</t>
  </si>
  <si>
    <t>(64+12)/4</t>
  </si>
  <si>
    <t>R</t>
  </si>
  <si>
    <t>Zámek visací cylindrový litinový, univerzální klíče</t>
  </si>
  <si>
    <t>Nátěr ocel. konstrukcí 2x zink. nátěrem vč., dodávky, nadz. část pažnice</t>
  </si>
  <si>
    <t>2*3,14*0,4*0,45</t>
  </si>
  <si>
    <t>005 24-1010.R</t>
  </si>
  <si>
    <t xml:space="preserve">Dokumentace skutečného provedení </t>
  </si>
  <si>
    <t>Soubor</t>
  </si>
  <si>
    <t>POL99_0</t>
  </si>
  <si>
    <t>005.R</t>
  </si>
  <si>
    <t>Projednání objízdných tras</t>
  </si>
  <si>
    <t>005 21-1030.R</t>
  </si>
  <si>
    <t>Dočasná dopravní opatření vč. dopravního značení</t>
  </si>
  <si>
    <t>005 21-1040.R</t>
  </si>
  <si>
    <t xml:space="preserve">Užívání veřejných ploch a prostranství  </t>
  </si>
  <si>
    <t>004 11-2151.R</t>
  </si>
  <si>
    <t>Vytyčení hranice pozemku</t>
  </si>
  <si>
    <t>100 m</t>
  </si>
  <si>
    <t>005121010R</t>
  </si>
  <si>
    <t>Vybudování zařízení staveniště</t>
  </si>
  <si>
    <t>005111020R</t>
  </si>
  <si>
    <t>Vytyčení stavby</t>
  </si>
  <si>
    <t>005121031R</t>
  </si>
  <si>
    <t>Odstranění zařízení staveniště pro JKSO 801 až 803</t>
  </si>
  <si>
    <t>005241020R</t>
  </si>
  <si>
    <t>Přesné geodetické zaměření bodů</t>
  </si>
  <si>
    <t/>
  </si>
  <si>
    <t>SUM</t>
  </si>
  <si>
    <t>Poznámky uchazeče k zadání</t>
  </si>
  <si>
    <t>POPUZIV</t>
  </si>
  <si>
    <t>END</t>
  </si>
  <si>
    <t>Jez Spytihněv, hloubkově stabilizované body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</si>
</sst>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##,0\,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176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176" fontId="7" fillId="0" borderId="35" xfId="0" applyNumberFormat="1" applyFont="1" applyBorder="1" applyAlignment="1">
      <alignment horizontal="center" vertical="center"/>
    </xf>
    <xf numFmtId="176" fontId="7" fillId="0" borderId="35" xfId="0" applyNumberFormat="1" applyFont="1" applyBorder="1" applyAlignment="1">
      <alignment vertical="center"/>
    </xf>
    <xf numFmtId="176" fontId="7" fillId="0" borderId="35" xfId="0" applyNumberFormat="1" applyFont="1" applyBorder="1" applyAlignment="1">
      <alignment vertical="center"/>
    </xf>
    <xf numFmtId="176" fontId="7" fillId="0" borderId="33" xfId="0" applyNumberFormat="1" applyFont="1" applyBorder="1" applyAlignment="1">
      <alignment horizontal="center" vertical="center"/>
    </xf>
    <xf numFmtId="176" fontId="7" fillId="0" borderId="33" xfId="0" applyNumberFormat="1" applyFont="1" applyBorder="1" applyAlignment="1">
      <alignment vertical="center"/>
    </xf>
    <xf numFmtId="176" fontId="7" fillId="0" borderId="33" xfId="0" applyNumberFormat="1" applyFont="1" applyBorder="1" applyAlignment="1">
      <alignment vertical="center"/>
    </xf>
    <xf numFmtId="176" fontId="7" fillId="0" borderId="39" xfId="0" applyNumberFormat="1" applyFont="1" applyBorder="1" applyAlignment="1">
      <alignment horizontal="center" vertical="center"/>
    </xf>
    <xf numFmtId="176" fontId="7" fillId="0" borderId="39" xfId="0" applyNumberFormat="1" applyFont="1" applyBorder="1" applyAlignment="1">
      <alignment vertical="center"/>
    </xf>
    <xf numFmtId="176" fontId="7" fillId="0" borderId="39" xfId="0" applyNumberFormat="1" applyFont="1" applyBorder="1" applyAlignment="1">
      <alignment vertical="center"/>
    </xf>
    <xf numFmtId="176" fontId="7" fillId="5" borderId="39" xfId="0" applyNumberFormat="1" applyFont="1" applyFill="1" applyBorder="1" applyAlignment="1">
      <alignment horizontal="center"/>
    </xf>
    <xf numFmtId="176" fontId="7" fillId="5" borderId="39" xfId="0" applyNumberFormat="1" applyFont="1" applyFill="1" applyBorder="1" applyAlignment="1"/>
    <xf numFmtId="176" fontId="7" fillId="5" borderId="39" xfId="0" applyNumberFormat="1" applyFont="1" applyFill="1" applyBorder="1" applyAlignment="1"/>
    <xf numFmtId="176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4" fontId="0" fillId="3" borderId="49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0" fillId="0" borderId="0" xfId="0" applyNumberFormat="1" applyAlignment="1">
      <alignment vertical="top"/>
    </xf>
    <xf numFmtId="4" fontId="8" fillId="3" borderId="12" xfId="0" applyNumberFormat="1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</cellXfs>
  <cellStyles count="2">
    <cellStyle name="Normální" xfId="0" builtinId="0"/>
    <cellStyle name="normální 2" xfId="1" xr:uid="{E8AC9A61-B8ED-4E90-A305-7D0C66E4F33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C74D6-C5EB-4486-AA39-8BBEE461E6D9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98E46-B081-45C7-9DDC-C3ED364CA4EA}">
  <sheetPr codeName="List5112">
    <tabColor rgb="FF66FF66"/>
  </sheetPr>
  <dimension ref="A1:O59"/>
  <sheetViews>
    <sheetView showGridLines="0" topLeftCell="B1" zoomScaleNormal="100" zoomScaleSheetLayoutView="75" workbookViewId="0">
      <selection activeCell="Q12" sqref="Q1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194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/>
      <c r="E5" s="25"/>
      <c r="F5" s="25"/>
      <c r="G5" s="25"/>
      <c r="H5" s="27" t="s">
        <v>33</v>
      </c>
      <c r="I5" s="121"/>
      <c r="J5" s="11"/>
    </row>
    <row r="6" spans="1:15" ht="15.75" customHeight="1" x14ac:dyDescent="0.2">
      <c r="A6" s="4"/>
      <c r="B6" s="39"/>
      <c r="C6" s="25"/>
      <c r="D6" s="121"/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 t="s">
        <v>47</v>
      </c>
      <c r="E11" s="123"/>
      <c r="F11" s="123"/>
      <c r="G11" s="123"/>
      <c r="H11" s="27" t="s">
        <v>33</v>
      </c>
      <c r="I11" s="127" t="s">
        <v>51</v>
      </c>
      <c r="J11" s="11"/>
    </row>
    <row r="12" spans="1:15" ht="15.75" customHeight="1" x14ac:dyDescent="0.2">
      <c r="A12" s="4"/>
      <c r="B12" s="39"/>
      <c r="C12" s="25"/>
      <c r="D12" s="124" t="s">
        <v>48</v>
      </c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 t="s">
        <v>50</v>
      </c>
      <c r="D13" s="125" t="s">
        <v>49</v>
      </c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SUMIF(F47:F55,A16,I47:I55)+SUMIF(F47:F55,"PSU",I47:I55)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SUMIF(F47:F55,A17,I47:I55)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SUMIF(F47:F55,A18,I47:I55)</f>
        <v>0</v>
      </c>
      <c r="J18" s="82"/>
    </row>
    <row r="19" spans="1:10" ht="23.25" customHeight="1" x14ac:dyDescent="0.2">
      <c r="A19" s="192" t="s">
        <v>72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SUMIF(F47:F55,A19,I47:I55)</f>
        <v>0</v>
      </c>
      <c r="J19" s="82"/>
    </row>
    <row r="20" spans="1:10" ht="23.25" customHeight="1" x14ac:dyDescent="0.2">
      <c r="A20" s="192" t="s">
        <v>71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SUMIF(F47:F55,A20,I47:I55)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45972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52</v>
      </c>
      <c r="C39" s="137" t="s">
        <v>46</v>
      </c>
      <c r="D39" s="138"/>
      <c r="E39" s="138"/>
      <c r="F39" s="146">
        <f>'Rozpočet Pol'!AC65</f>
        <v>0</v>
      </c>
      <c r="G39" s="147">
        <f>'Rozpočet Pol'!AD65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">
      <c r="A40" s="130"/>
      <c r="B40" s="140" t="s">
        <v>53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55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56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57</v>
      </c>
      <c r="C47" s="174" t="s">
        <v>58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59</v>
      </c>
      <c r="C48" s="164" t="s">
        <v>60</v>
      </c>
      <c r="D48" s="166"/>
      <c r="E48" s="166"/>
      <c r="F48" s="182" t="s">
        <v>23</v>
      </c>
      <c r="G48" s="183"/>
      <c r="H48" s="183"/>
      <c r="I48" s="184">
        <f>'Rozpočet Pol'!G21</f>
        <v>0</v>
      </c>
      <c r="J48" s="184"/>
    </row>
    <row r="49" spans="1:10" ht="25.5" customHeight="1" x14ac:dyDescent="0.2">
      <c r="A49" s="162"/>
      <c r="B49" s="165" t="s">
        <v>61</v>
      </c>
      <c r="C49" s="164" t="s">
        <v>62</v>
      </c>
      <c r="D49" s="166"/>
      <c r="E49" s="166"/>
      <c r="F49" s="182" t="s">
        <v>23</v>
      </c>
      <c r="G49" s="183"/>
      <c r="H49" s="183"/>
      <c r="I49" s="184">
        <f>'Rozpočet Pol'!G32</f>
        <v>0</v>
      </c>
      <c r="J49" s="184"/>
    </row>
    <row r="50" spans="1:10" ht="25.5" customHeight="1" x14ac:dyDescent="0.2">
      <c r="A50" s="162"/>
      <c r="B50" s="165" t="s">
        <v>63</v>
      </c>
      <c r="C50" s="164" t="s">
        <v>64</v>
      </c>
      <c r="D50" s="166"/>
      <c r="E50" s="166"/>
      <c r="F50" s="182" t="s">
        <v>23</v>
      </c>
      <c r="G50" s="183"/>
      <c r="H50" s="183"/>
      <c r="I50" s="184">
        <f>'Rozpočet Pol'!G35</f>
        <v>0</v>
      </c>
      <c r="J50" s="184"/>
    </row>
    <row r="51" spans="1:10" ht="25.5" customHeight="1" x14ac:dyDescent="0.2">
      <c r="A51" s="162"/>
      <c r="B51" s="165" t="s">
        <v>65</v>
      </c>
      <c r="C51" s="164" t="s">
        <v>66</v>
      </c>
      <c r="D51" s="166"/>
      <c r="E51" s="166"/>
      <c r="F51" s="182" t="s">
        <v>23</v>
      </c>
      <c r="G51" s="183"/>
      <c r="H51" s="183"/>
      <c r="I51" s="184">
        <f>'Rozpočet Pol'!G37</f>
        <v>0</v>
      </c>
      <c r="J51" s="184"/>
    </row>
    <row r="52" spans="1:10" ht="25.5" customHeight="1" x14ac:dyDescent="0.2">
      <c r="A52" s="162"/>
      <c r="B52" s="165" t="s">
        <v>67</v>
      </c>
      <c r="C52" s="164" t="s">
        <v>68</v>
      </c>
      <c r="D52" s="166"/>
      <c r="E52" s="166"/>
      <c r="F52" s="182" t="s">
        <v>24</v>
      </c>
      <c r="G52" s="183"/>
      <c r="H52" s="183"/>
      <c r="I52" s="184">
        <f>'Rozpočet Pol'!G39</f>
        <v>0</v>
      </c>
      <c r="J52" s="184"/>
    </row>
    <row r="53" spans="1:10" ht="25.5" customHeight="1" x14ac:dyDescent="0.2">
      <c r="A53" s="162"/>
      <c r="B53" s="165" t="s">
        <v>69</v>
      </c>
      <c r="C53" s="164" t="s">
        <v>70</v>
      </c>
      <c r="D53" s="166"/>
      <c r="E53" s="166"/>
      <c r="F53" s="182" t="s">
        <v>24</v>
      </c>
      <c r="G53" s="183"/>
      <c r="H53" s="183"/>
      <c r="I53" s="184">
        <f>'Rozpočet Pol'!G50</f>
        <v>0</v>
      </c>
      <c r="J53" s="184"/>
    </row>
    <row r="54" spans="1:10" ht="25.5" customHeight="1" x14ac:dyDescent="0.2">
      <c r="A54" s="162"/>
      <c r="B54" s="165" t="s">
        <v>71</v>
      </c>
      <c r="C54" s="164" t="s">
        <v>27</v>
      </c>
      <c r="D54" s="166"/>
      <c r="E54" s="166"/>
      <c r="F54" s="182" t="s">
        <v>71</v>
      </c>
      <c r="G54" s="183"/>
      <c r="H54" s="183"/>
      <c r="I54" s="184">
        <f>'Rozpočet Pol'!G53</f>
        <v>0</v>
      </c>
      <c r="J54" s="184"/>
    </row>
    <row r="55" spans="1:10" ht="25.5" customHeight="1" x14ac:dyDescent="0.2">
      <c r="A55" s="162"/>
      <c r="B55" s="176" t="s">
        <v>72</v>
      </c>
      <c r="C55" s="177" t="s">
        <v>26</v>
      </c>
      <c r="D55" s="178"/>
      <c r="E55" s="178"/>
      <c r="F55" s="185" t="s">
        <v>72</v>
      </c>
      <c r="G55" s="186"/>
      <c r="H55" s="186"/>
      <c r="I55" s="187">
        <f>'Rozpočet Pol'!G58</f>
        <v>0</v>
      </c>
      <c r="J55" s="187"/>
    </row>
    <row r="56" spans="1:10" ht="25.5" customHeight="1" x14ac:dyDescent="0.2">
      <c r="A56" s="163"/>
      <c r="B56" s="169" t="s">
        <v>1</v>
      </c>
      <c r="C56" s="169"/>
      <c r="D56" s="170"/>
      <c r="E56" s="170"/>
      <c r="F56" s="188"/>
      <c r="G56" s="189"/>
      <c r="H56" s="189"/>
      <c r="I56" s="190">
        <f>SUM(I47:I55)</f>
        <v>0</v>
      </c>
      <c r="J56" s="190"/>
    </row>
    <row r="57" spans="1:10" x14ac:dyDescent="0.2">
      <c r="F57" s="191"/>
      <c r="G57" s="129"/>
      <c r="H57" s="191"/>
      <c r="I57" s="129"/>
      <c r="J57" s="129"/>
    </row>
    <row r="58" spans="1:10" x14ac:dyDescent="0.2">
      <c r="F58" s="191"/>
      <c r="G58" s="129"/>
      <c r="H58" s="191"/>
      <c r="I58" s="129"/>
      <c r="J58" s="129"/>
    </row>
    <row r="59" spans="1:10" x14ac:dyDescent="0.2">
      <c r="F59" s="191"/>
      <c r="G59" s="129"/>
      <c r="H59" s="191"/>
      <c r="I59" s="129"/>
      <c r="J59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I54:J54"/>
    <mergeCell ref="C54:E54"/>
    <mergeCell ref="I55:J55"/>
    <mergeCell ref="C55:E55"/>
    <mergeCell ref="I56:J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A8E8C-3C4D-4028-B1CA-B06CAB460756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B8B8D-0C81-4944-88A0-C279758ECCE4}">
  <sheetPr>
    <outlinePr summaryBelow="0"/>
  </sheetPr>
  <dimension ref="A1:BH75"/>
  <sheetViews>
    <sheetView tabSelected="1" workbookViewId="0">
      <selection activeCell="W11" sqref="W1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74</v>
      </c>
    </row>
    <row r="2" spans="1:60" ht="24.95" customHeight="1" x14ac:dyDescent="0.2">
      <c r="A2" s="201" t="s">
        <v>73</v>
      </c>
      <c r="B2" s="195"/>
      <c r="C2" s="196" t="s">
        <v>194</v>
      </c>
      <c r="D2" s="197"/>
      <c r="E2" s="197"/>
      <c r="F2" s="197"/>
      <c r="G2" s="203"/>
      <c r="AE2" t="s">
        <v>75</v>
      </c>
    </row>
    <row r="3" spans="1:60" ht="24.95" customHeight="1" x14ac:dyDescent="0.2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76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77</v>
      </c>
    </row>
    <row r="5" spans="1:60" hidden="1" x14ac:dyDescent="0.2">
      <c r="A5" s="205" t="s">
        <v>78</v>
      </c>
      <c r="B5" s="206"/>
      <c r="C5" s="207"/>
      <c r="D5" s="208"/>
      <c r="E5" s="208"/>
      <c r="F5" s="208"/>
      <c r="G5" s="209"/>
      <c r="AE5" t="s">
        <v>79</v>
      </c>
    </row>
    <row r="7" spans="1:60" ht="38.25" x14ac:dyDescent="0.2">
      <c r="A7" s="214" t="s">
        <v>80</v>
      </c>
      <c r="B7" s="215" t="s">
        <v>81</v>
      </c>
      <c r="C7" s="215" t="s">
        <v>82</v>
      </c>
      <c r="D7" s="214" t="s">
        <v>83</v>
      </c>
      <c r="E7" s="214" t="s">
        <v>84</v>
      </c>
      <c r="F7" s="210" t="s">
        <v>85</v>
      </c>
      <c r="G7" s="227" t="s">
        <v>28</v>
      </c>
      <c r="H7" s="228" t="s">
        <v>29</v>
      </c>
      <c r="I7" s="228" t="s">
        <v>86</v>
      </c>
      <c r="J7" s="228" t="s">
        <v>30</v>
      </c>
      <c r="K7" s="228" t="s">
        <v>87</v>
      </c>
      <c r="L7" s="228" t="s">
        <v>88</v>
      </c>
      <c r="M7" s="228" t="s">
        <v>89</v>
      </c>
      <c r="N7" s="228" t="s">
        <v>90</v>
      </c>
      <c r="O7" s="228" t="s">
        <v>91</v>
      </c>
      <c r="P7" s="228" t="s">
        <v>92</v>
      </c>
      <c r="Q7" s="228" t="s">
        <v>93</v>
      </c>
      <c r="R7" s="228" t="s">
        <v>94</v>
      </c>
      <c r="S7" s="228" t="s">
        <v>95</v>
      </c>
      <c r="T7" s="228" t="s">
        <v>96</v>
      </c>
      <c r="U7" s="217" t="s">
        <v>97</v>
      </c>
    </row>
    <row r="8" spans="1:60" x14ac:dyDescent="0.2">
      <c r="A8" s="229" t="s">
        <v>98</v>
      </c>
      <c r="B8" s="230" t="s">
        <v>57</v>
      </c>
      <c r="C8" s="231" t="s">
        <v>58</v>
      </c>
      <c r="D8" s="232"/>
      <c r="E8" s="262"/>
      <c r="F8" s="262"/>
      <c r="G8" s="262">
        <f>SUMIF(AE9:AE20,"&lt;&gt;NOR",G9:G20)</f>
        <v>0</v>
      </c>
      <c r="H8" s="262"/>
      <c r="I8" s="262">
        <f>SUM(I9:I20)</f>
        <v>0</v>
      </c>
      <c r="J8" s="262"/>
      <c r="K8" s="262">
        <f>SUM(K9:K20)</f>
        <v>0</v>
      </c>
      <c r="L8" s="262"/>
      <c r="M8" s="262">
        <f>SUM(M9:M20)</f>
        <v>0</v>
      </c>
      <c r="N8" s="262"/>
      <c r="O8" s="262">
        <f>SUM(O9:O20)</f>
        <v>2.5000000000000001E-3</v>
      </c>
      <c r="P8" s="262"/>
      <c r="Q8" s="262">
        <f>SUM(Q9:Q20)</f>
        <v>0</v>
      </c>
      <c r="R8" s="216"/>
      <c r="S8" s="216"/>
      <c r="T8" s="229"/>
      <c r="U8" s="216">
        <f>SUM(U9:U20)</f>
        <v>12.93</v>
      </c>
      <c r="AE8" t="s">
        <v>99</v>
      </c>
    </row>
    <row r="9" spans="1:60" outlineLevel="1" x14ac:dyDescent="0.2">
      <c r="A9" s="212">
        <v>1</v>
      </c>
      <c r="B9" s="218" t="s">
        <v>100</v>
      </c>
      <c r="C9" s="251" t="s">
        <v>101</v>
      </c>
      <c r="D9" s="220" t="s">
        <v>102</v>
      </c>
      <c r="E9" s="263">
        <v>100</v>
      </c>
      <c r="F9" s="264">
        <f>H9+J9</f>
        <v>0</v>
      </c>
      <c r="G9" s="263">
        <f>ROUND(E9*F9,2)</f>
        <v>0</v>
      </c>
      <c r="H9" s="263"/>
      <c r="I9" s="263">
        <f>ROUND(E9*H9,2)</f>
        <v>0</v>
      </c>
      <c r="J9" s="263"/>
      <c r="K9" s="263">
        <f>ROUND(E9*J9,2)</f>
        <v>0</v>
      </c>
      <c r="L9" s="263">
        <v>21</v>
      </c>
      <c r="M9" s="263">
        <f>G9*(1+L9/100)</f>
        <v>0</v>
      </c>
      <c r="N9" s="263">
        <v>0</v>
      </c>
      <c r="O9" s="263">
        <f>ROUND(E9*N9,5)</f>
        <v>0</v>
      </c>
      <c r="P9" s="263">
        <v>0</v>
      </c>
      <c r="Q9" s="263">
        <f>ROUND(E9*P9,5)</f>
        <v>0</v>
      </c>
      <c r="R9" s="221"/>
      <c r="S9" s="221"/>
      <c r="T9" s="222">
        <v>0.09</v>
      </c>
      <c r="U9" s="221">
        <f>ROUND(E9*T9,2)</f>
        <v>9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103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2"/>
      <c r="B10" s="218"/>
      <c r="C10" s="252" t="s">
        <v>104</v>
      </c>
      <c r="D10" s="223"/>
      <c r="E10" s="265">
        <v>100</v>
      </c>
      <c r="F10" s="263"/>
      <c r="G10" s="263"/>
      <c r="H10" s="263"/>
      <c r="I10" s="263"/>
      <c r="J10" s="263"/>
      <c r="K10" s="263"/>
      <c r="L10" s="263"/>
      <c r="M10" s="263"/>
      <c r="N10" s="263"/>
      <c r="O10" s="263"/>
      <c r="P10" s="263"/>
      <c r="Q10" s="263"/>
      <c r="R10" s="221"/>
      <c r="S10" s="221"/>
      <c r="T10" s="222"/>
      <c r="U10" s="221"/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105</v>
      </c>
      <c r="AF10" s="211">
        <v>0</v>
      </c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2">
        <v>2</v>
      </c>
      <c r="B11" s="218" t="s">
        <v>106</v>
      </c>
      <c r="C11" s="251" t="s">
        <v>107</v>
      </c>
      <c r="D11" s="220" t="s">
        <v>108</v>
      </c>
      <c r="E11" s="263">
        <v>2.7631999999999999</v>
      </c>
      <c r="F11" s="264">
        <f>H11+J11</f>
        <v>0</v>
      </c>
      <c r="G11" s="263">
        <f>ROUND(E11*F11,2)</f>
        <v>0</v>
      </c>
      <c r="H11" s="263"/>
      <c r="I11" s="263">
        <f>ROUND(E11*H11,2)</f>
        <v>0</v>
      </c>
      <c r="J11" s="263"/>
      <c r="K11" s="263">
        <f>ROUND(E11*J11,2)</f>
        <v>0</v>
      </c>
      <c r="L11" s="263">
        <v>21</v>
      </c>
      <c r="M11" s="263">
        <f>G11*(1+L11/100)</f>
        <v>0</v>
      </c>
      <c r="N11" s="263">
        <v>0</v>
      </c>
      <c r="O11" s="263">
        <f>ROUND(E11*N11,5)</f>
        <v>0</v>
      </c>
      <c r="P11" s="263">
        <v>0</v>
      </c>
      <c r="Q11" s="263">
        <f>ROUND(E11*P11,5)</f>
        <v>0</v>
      </c>
      <c r="R11" s="221"/>
      <c r="S11" s="221"/>
      <c r="T11" s="222">
        <v>0.65200000000000002</v>
      </c>
      <c r="U11" s="221">
        <f>ROUND(E11*T11,2)</f>
        <v>1.8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103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2"/>
      <c r="B12" s="218"/>
      <c r="C12" s="252" t="s">
        <v>109</v>
      </c>
      <c r="D12" s="223"/>
      <c r="E12" s="265">
        <v>2.7631999999999999</v>
      </c>
      <c r="F12" s="263"/>
      <c r="G12" s="263"/>
      <c r="H12" s="263"/>
      <c r="I12" s="263"/>
      <c r="J12" s="263"/>
      <c r="K12" s="263"/>
      <c r="L12" s="263"/>
      <c r="M12" s="263"/>
      <c r="N12" s="263"/>
      <c r="O12" s="263"/>
      <c r="P12" s="263"/>
      <c r="Q12" s="263"/>
      <c r="R12" s="221"/>
      <c r="S12" s="221"/>
      <c r="T12" s="222"/>
      <c r="U12" s="221"/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105</v>
      </c>
      <c r="AF12" s="211">
        <v>0</v>
      </c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22.5" outlineLevel="1" x14ac:dyDescent="0.2">
      <c r="A13" s="212">
        <v>3</v>
      </c>
      <c r="B13" s="218" t="s">
        <v>110</v>
      </c>
      <c r="C13" s="251" t="s">
        <v>111</v>
      </c>
      <c r="D13" s="220" t="s">
        <v>108</v>
      </c>
      <c r="E13" s="263">
        <v>2.7631999999999999</v>
      </c>
      <c r="F13" s="264">
        <f>H13+J13</f>
        <v>0</v>
      </c>
      <c r="G13" s="263">
        <f>ROUND(E13*F13,2)</f>
        <v>0</v>
      </c>
      <c r="H13" s="263"/>
      <c r="I13" s="263">
        <f>ROUND(E13*H13,2)</f>
        <v>0</v>
      </c>
      <c r="J13" s="263"/>
      <c r="K13" s="263">
        <f>ROUND(E13*J13,2)</f>
        <v>0</v>
      </c>
      <c r="L13" s="263">
        <v>21</v>
      </c>
      <c r="M13" s="263">
        <f>G13*(1+L13/100)</f>
        <v>0</v>
      </c>
      <c r="N13" s="263">
        <v>0</v>
      </c>
      <c r="O13" s="263">
        <f>ROUND(E13*N13,5)</f>
        <v>0</v>
      </c>
      <c r="P13" s="263">
        <v>0</v>
      </c>
      <c r="Q13" s="263">
        <f>ROUND(E13*P13,5)</f>
        <v>0</v>
      </c>
      <c r="R13" s="221"/>
      <c r="S13" s="221"/>
      <c r="T13" s="222">
        <v>1.0999999999999999E-2</v>
      </c>
      <c r="U13" s="221">
        <f>ROUND(E13*T13,2)</f>
        <v>0.03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103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/>
      <c r="B14" s="218"/>
      <c r="C14" s="252" t="s">
        <v>109</v>
      </c>
      <c r="D14" s="223"/>
      <c r="E14" s="265">
        <v>2.7631999999999999</v>
      </c>
      <c r="F14" s="263"/>
      <c r="G14" s="263"/>
      <c r="H14" s="263"/>
      <c r="I14" s="263"/>
      <c r="J14" s="263"/>
      <c r="K14" s="263"/>
      <c r="L14" s="263"/>
      <c r="M14" s="263"/>
      <c r="N14" s="263"/>
      <c r="O14" s="263"/>
      <c r="P14" s="263"/>
      <c r="Q14" s="263"/>
      <c r="R14" s="221"/>
      <c r="S14" s="221"/>
      <c r="T14" s="222"/>
      <c r="U14" s="221"/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105</v>
      </c>
      <c r="AF14" s="211">
        <v>0</v>
      </c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12">
        <v>4</v>
      </c>
      <c r="B15" s="218" t="s">
        <v>112</v>
      </c>
      <c r="C15" s="251" t="s">
        <v>113</v>
      </c>
      <c r="D15" s="220" t="s">
        <v>114</v>
      </c>
      <c r="E15" s="263">
        <v>10.569240000000001</v>
      </c>
      <c r="F15" s="264">
        <f>H15+J15</f>
        <v>0</v>
      </c>
      <c r="G15" s="263">
        <f>ROUND(E15*F15,2)</f>
        <v>0</v>
      </c>
      <c r="H15" s="263"/>
      <c r="I15" s="263">
        <f>ROUND(E15*H15,2)</f>
        <v>0</v>
      </c>
      <c r="J15" s="263"/>
      <c r="K15" s="263">
        <f>ROUND(E15*J15,2)</f>
        <v>0</v>
      </c>
      <c r="L15" s="263">
        <v>21</v>
      </c>
      <c r="M15" s="263">
        <f>G15*(1+L15/100)</f>
        <v>0</v>
      </c>
      <c r="N15" s="263">
        <v>0</v>
      </c>
      <c r="O15" s="263">
        <f>ROUND(E15*N15,5)</f>
        <v>0</v>
      </c>
      <c r="P15" s="263">
        <v>0</v>
      </c>
      <c r="Q15" s="263">
        <f>ROUND(E15*P15,5)</f>
        <v>0</v>
      </c>
      <c r="R15" s="221"/>
      <c r="S15" s="221"/>
      <c r="T15" s="222">
        <v>0</v>
      </c>
      <c r="U15" s="221">
        <f>ROUND(E15*T15,2)</f>
        <v>0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103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2"/>
      <c r="B16" s="218"/>
      <c r="C16" s="252" t="s">
        <v>115</v>
      </c>
      <c r="D16" s="223"/>
      <c r="E16" s="265">
        <v>10.569240000000001</v>
      </c>
      <c r="F16" s="263"/>
      <c r="G16" s="263"/>
      <c r="H16" s="263"/>
      <c r="I16" s="263"/>
      <c r="J16" s="263"/>
      <c r="K16" s="263"/>
      <c r="L16" s="263"/>
      <c r="M16" s="263"/>
      <c r="N16" s="263"/>
      <c r="O16" s="263"/>
      <c r="P16" s="263"/>
      <c r="Q16" s="263"/>
      <c r="R16" s="221"/>
      <c r="S16" s="221"/>
      <c r="T16" s="222"/>
      <c r="U16" s="221"/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105</v>
      </c>
      <c r="AF16" s="211">
        <v>0</v>
      </c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2">
        <v>5</v>
      </c>
      <c r="B17" s="218" t="s">
        <v>116</v>
      </c>
      <c r="C17" s="251" t="s">
        <v>117</v>
      </c>
      <c r="D17" s="220" t="s">
        <v>102</v>
      </c>
      <c r="E17" s="263">
        <v>100</v>
      </c>
      <c r="F17" s="264">
        <f>H17+J17</f>
        <v>0</v>
      </c>
      <c r="G17" s="263">
        <f>ROUND(E17*F17,2)</f>
        <v>0</v>
      </c>
      <c r="H17" s="263"/>
      <c r="I17" s="263">
        <f>ROUND(E17*H17,2)</f>
        <v>0</v>
      </c>
      <c r="J17" s="263"/>
      <c r="K17" s="263">
        <f>ROUND(E17*J17,2)</f>
        <v>0</v>
      </c>
      <c r="L17" s="263">
        <v>21</v>
      </c>
      <c r="M17" s="263">
        <f>G17*(1+L17/100)</f>
        <v>0</v>
      </c>
      <c r="N17" s="263">
        <v>0</v>
      </c>
      <c r="O17" s="263">
        <f>ROUND(E17*N17,5)</f>
        <v>0</v>
      </c>
      <c r="P17" s="263">
        <v>0</v>
      </c>
      <c r="Q17" s="263">
        <f>ROUND(E17*P17,5)</f>
        <v>0</v>
      </c>
      <c r="R17" s="221"/>
      <c r="S17" s="221"/>
      <c r="T17" s="222">
        <v>2.1000000000000001E-2</v>
      </c>
      <c r="U17" s="221">
        <f>ROUND(E17*T17,2)</f>
        <v>2.1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103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2"/>
      <c r="B18" s="218"/>
      <c r="C18" s="252" t="s">
        <v>104</v>
      </c>
      <c r="D18" s="223"/>
      <c r="E18" s="265">
        <v>100</v>
      </c>
      <c r="F18" s="263"/>
      <c r="G18" s="263"/>
      <c r="H18" s="263"/>
      <c r="I18" s="263"/>
      <c r="J18" s="263"/>
      <c r="K18" s="263"/>
      <c r="L18" s="263"/>
      <c r="M18" s="263"/>
      <c r="N18" s="263"/>
      <c r="O18" s="263"/>
      <c r="P18" s="263"/>
      <c r="Q18" s="263"/>
      <c r="R18" s="221"/>
      <c r="S18" s="221"/>
      <c r="T18" s="222"/>
      <c r="U18" s="221"/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105</v>
      </c>
      <c r="AF18" s="211">
        <v>0</v>
      </c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2">
        <v>6</v>
      </c>
      <c r="B19" s="218" t="s">
        <v>118</v>
      </c>
      <c r="C19" s="251" t="s">
        <v>119</v>
      </c>
      <c r="D19" s="220" t="s">
        <v>120</v>
      </c>
      <c r="E19" s="263">
        <v>2.5</v>
      </c>
      <c r="F19" s="264">
        <f>H19+J19</f>
        <v>0</v>
      </c>
      <c r="G19" s="263">
        <f>ROUND(E19*F19,2)</f>
        <v>0</v>
      </c>
      <c r="H19" s="263"/>
      <c r="I19" s="263">
        <f>ROUND(E19*H19,2)</f>
        <v>0</v>
      </c>
      <c r="J19" s="263"/>
      <c r="K19" s="263">
        <f>ROUND(E19*J19,2)</f>
        <v>0</v>
      </c>
      <c r="L19" s="263">
        <v>21</v>
      </c>
      <c r="M19" s="263">
        <f>G19*(1+L19/100)</f>
        <v>0</v>
      </c>
      <c r="N19" s="263">
        <v>1E-3</v>
      </c>
      <c r="O19" s="263">
        <f>ROUND(E19*N19,5)</f>
        <v>2.5000000000000001E-3</v>
      </c>
      <c r="P19" s="263">
        <v>0</v>
      </c>
      <c r="Q19" s="263">
        <f>ROUND(E19*P19,5)</f>
        <v>0</v>
      </c>
      <c r="R19" s="221"/>
      <c r="S19" s="221"/>
      <c r="T19" s="222">
        <v>0</v>
      </c>
      <c r="U19" s="221">
        <f>ROUND(E19*T19,2)</f>
        <v>0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121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2"/>
      <c r="B20" s="218"/>
      <c r="C20" s="252" t="s">
        <v>122</v>
      </c>
      <c r="D20" s="223"/>
      <c r="E20" s="265">
        <v>2.5</v>
      </c>
      <c r="F20" s="263"/>
      <c r="G20" s="263"/>
      <c r="H20" s="263"/>
      <c r="I20" s="263"/>
      <c r="J20" s="263"/>
      <c r="K20" s="263"/>
      <c r="L20" s="263"/>
      <c r="M20" s="263"/>
      <c r="N20" s="263"/>
      <c r="O20" s="263"/>
      <c r="P20" s="263"/>
      <c r="Q20" s="263"/>
      <c r="R20" s="221"/>
      <c r="S20" s="221"/>
      <c r="T20" s="222"/>
      <c r="U20" s="221"/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105</v>
      </c>
      <c r="AF20" s="211">
        <v>0</v>
      </c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x14ac:dyDescent="0.2">
      <c r="A21" s="213" t="s">
        <v>98</v>
      </c>
      <c r="B21" s="219" t="s">
        <v>59</v>
      </c>
      <c r="C21" s="253" t="s">
        <v>60</v>
      </c>
      <c r="D21" s="224"/>
      <c r="E21" s="266"/>
      <c r="F21" s="266"/>
      <c r="G21" s="266">
        <f>SUMIF(AE22:AE31,"&lt;&gt;NOR",G22:G31)</f>
        <v>0</v>
      </c>
      <c r="H21" s="266"/>
      <c r="I21" s="266">
        <f>SUM(I22:I31)</f>
        <v>0</v>
      </c>
      <c r="J21" s="266"/>
      <c r="K21" s="266">
        <f>SUM(K22:K31)</f>
        <v>0</v>
      </c>
      <c r="L21" s="266"/>
      <c r="M21" s="266">
        <f>SUM(M22:M31)</f>
        <v>0</v>
      </c>
      <c r="N21" s="266"/>
      <c r="O21" s="266">
        <f>SUM(O22:O31)</f>
        <v>11.544319999999999</v>
      </c>
      <c r="P21" s="266"/>
      <c r="Q21" s="266">
        <f>SUM(Q22:Q31)</f>
        <v>0</v>
      </c>
      <c r="R21" s="225"/>
      <c r="S21" s="225"/>
      <c r="T21" s="226"/>
      <c r="U21" s="225">
        <f>SUM(U22:U31)</f>
        <v>52.589999999999996</v>
      </c>
      <c r="AE21" t="s">
        <v>99</v>
      </c>
    </row>
    <row r="22" spans="1:60" outlineLevel="1" x14ac:dyDescent="0.2">
      <c r="A22" s="212">
        <v>7</v>
      </c>
      <c r="B22" s="218" t="s">
        <v>123</v>
      </c>
      <c r="C22" s="251" t="s">
        <v>124</v>
      </c>
      <c r="D22" s="220" t="s">
        <v>125</v>
      </c>
      <c r="E22" s="263">
        <v>22</v>
      </c>
      <c r="F22" s="264">
        <f>H22+J22</f>
        <v>0</v>
      </c>
      <c r="G22" s="263">
        <f>ROUND(E22*F22,2)</f>
        <v>0</v>
      </c>
      <c r="H22" s="263"/>
      <c r="I22" s="263">
        <f>ROUND(E22*H22,2)</f>
        <v>0</v>
      </c>
      <c r="J22" s="263"/>
      <c r="K22" s="263">
        <f>ROUND(E22*J22,2)</f>
        <v>0</v>
      </c>
      <c r="L22" s="263">
        <v>21</v>
      </c>
      <c r="M22" s="263">
        <f>G22*(1+L22/100)</f>
        <v>0</v>
      </c>
      <c r="N22" s="263">
        <v>1.7579999999999998E-2</v>
      </c>
      <c r="O22" s="263">
        <f>ROUND(E22*N22,5)</f>
        <v>0.38675999999999999</v>
      </c>
      <c r="P22" s="263">
        <v>0</v>
      </c>
      <c r="Q22" s="263">
        <f>ROUND(E22*P22,5)</f>
        <v>0</v>
      </c>
      <c r="R22" s="221"/>
      <c r="S22" s="221"/>
      <c r="T22" s="222">
        <v>1.77</v>
      </c>
      <c r="U22" s="221">
        <f>ROUND(E22*T22,2)</f>
        <v>38.94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103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2">
        <v>8</v>
      </c>
      <c r="B23" s="218" t="s">
        <v>126</v>
      </c>
      <c r="C23" s="251" t="s">
        <v>127</v>
      </c>
      <c r="D23" s="220" t="s">
        <v>125</v>
      </c>
      <c r="E23" s="263">
        <v>23</v>
      </c>
      <c r="F23" s="264">
        <f>H23+J23</f>
        <v>0</v>
      </c>
      <c r="G23" s="263">
        <f>ROUND(E23*F23,2)</f>
        <v>0</v>
      </c>
      <c r="H23" s="263"/>
      <c r="I23" s="263">
        <f>ROUND(E23*H23,2)</f>
        <v>0</v>
      </c>
      <c r="J23" s="263"/>
      <c r="K23" s="263">
        <f>ROUND(E23*J23,2)</f>
        <v>0</v>
      </c>
      <c r="L23" s="263">
        <v>21</v>
      </c>
      <c r="M23" s="263">
        <f>G23*(1+L23/100)</f>
        <v>0</v>
      </c>
      <c r="N23" s="263">
        <v>8.6440000000000003E-2</v>
      </c>
      <c r="O23" s="263">
        <f>ROUND(E23*N23,5)</f>
        <v>1.9881200000000001</v>
      </c>
      <c r="P23" s="263">
        <v>0</v>
      </c>
      <c r="Q23" s="263">
        <f>ROUND(E23*P23,5)</f>
        <v>0</v>
      </c>
      <c r="R23" s="221"/>
      <c r="S23" s="221"/>
      <c r="T23" s="222">
        <v>0.42</v>
      </c>
      <c r="U23" s="221">
        <f>ROUND(E23*T23,2)</f>
        <v>9.66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103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2">
        <v>9</v>
      </c>
      <c r="B24" s="218" t="s">
        <v>128</v>
      </c>
      <c r="C24" s="251" t="s">
        <v>129</v>
      </c>
      <c r="D24" s="220" t="s">
        <v>108</v>
      </c>
      <c r="E24" s="263">
        <v>2.8762400000000001</v>
      </c>
      <c r="F24" s="264">
        <f>H24+J24</f>
        <v>0</v>
      </c>
      <c r="G24" s="263">
        <f>ROUND(E24*F24,2)</f>
        <v>0</v>
      </c>
      <c r="H24" s="263"/>
      <c r="I24" s="263">
        <f>ROUND(E24*H24,2)</f>
        <v>0</v>
      </c>
      <c r="J24" s="263"/>
      <c r="K24" s="263">
        <f>ROUND(E24*J24,2)</f>
        <v>0</v>
      </c>
      <c r="L24" s="263">
        <v>21</v>
      </c>
      <c r="M24" s="263">
        <f>G24*(1+L24/100)</f>
        <v>0</v>
      </c>
      <c r="N24" s="263">
        <v>2.5499999999999998</v>
      </c>
      <c r="O24" s="263">
        <f>ROUND(E24*N24,5)</f>
        <v>7.3344100000000001</v>
      </c>
      <c r="P24" s="263">
        <v>0</v>
      </c>
      <c r="Q24" s="263">
        <f>ROUND(E24*P24,5)</f>
        <v>0</v>
      </c>
      <c r="R24" s="221"/>
      <c r="S24" s="221"/>
      <c r="T24" s="222">
        <v>0</v>
      </c>
      <c r="U24" s="221">
        <f>ROUND(E24*T24,2)</f>
        <v>0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103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2"/>
      <c r="B25" s="218"/>
      <c r="C25" s="252" t="s">
        <v>130</v>
      </c>
      <c r="D25" s="223"/>
      <c r="E25" s="265">
        <v>2.8762400000000001</v>
      </c>
      <c r="F25" s="263"/>
      <c r="G25" s="263"/>
      <c r="H25" s="263"/>
      <c r="I25" s="263"/>
      <c r="J25" s="263"/>
      <c r="K25" s="263"/>
      <c r="L25" s="263"/>
      <c r="M25" s="263"/>
      <c r="N25" s="263"/>
      <c r="O25" s="263"/>
      <c r="P25" s="263"/>
      <c r="Q25" s="263"/>
      <c r="R25" s="221"/>
      <c r="S25" s="221"/>
      <c r="T25" s="222"/>
      <c r="U25" s="221"/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105</v>
      </c>
      <c r="AF25" s="211">
        <v>0</v>
      </c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2">
        <v>10</v>
      </c>
      <c r="B26" s="218" t="s">
        <v>131</v>
      </c>
      <c r="C26" s="251" t="s">
        <v>132</v>
      </c>
      <c r="D26" s="220" t="s">
        <v>125</v>
      </c>
      <c r="E26" s="263">
        <v>1</v>
      </c>
      <c r="F26" s="264">
        <f>H26+J26</f>
        <v>0</v>
      </c>
      <c r="G26" s="263">
        <f>ROUND(E26*F26,2)</f>
        <v>0</v>
      </c>
      <c r="H26" s="263"/>
      <c r="I26" s="263">
        <f>ROUND(E26*H26,2)</f>
        <v>0</v>
      </c>
      <c r="J26" s="263"/>
      <c r="K26" s="263">
        <f>ROUND(E26*J26,2)</f>
        <v>0</v>
      </c>
      <c r="L26" s="263">
        <v>21</v>
      </c>
      <c r="M26" s="263">
        <f>G26*(1+L26/100)</f>
        <v>0</v>
      </c>
      <c r="N26" s="263">
        <v>2.4639999999999999E-2</v>
      </c>
      <c r="O26" s="263">
        <f>ROUND(E26*N26,5)</f>
        <v>2.4639999999999999E-2</v>
      </c>
      <c r="P26" s="263">
        <v>0</v>
      </c>
      <c r="Q26" s="263">
        <f>ROUND(E26*P26,5)</f>
        <v>0</v>
      </c>
      <c r="R26" s="221"/>
      <c r="S26" s="221"/>
      <c r="T26" s="222">
        <v>2.19</v>
      </c>
      <c r="U26" s="221">
        <f>ROUND(E26*T26,2)</f>
        <v>2.19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103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ht="22.5" outlineLevel="1" x14ac:dyDescent="0.2">
      <c r="A27" s="212">
        <v>11</v>
      </c>
      <c r="B27" s="218" t="s">
        <v>133</v>
      </c>
      <c r="C27" s="251" t="s">
        <v>134</v>
      </c>
      <c r="D27" s="220" t="s">
        <v>108</v>
      </c>
      <c r="E27" s="263">
        <v>0.38464999999999999</v>
      </c>
      <c r="F27" s="264">
        <f>H27+J27</f>
        <v>0</v>
      </c>
      <c r="G27" s="263">
        <f>ROUND(E27*F27,2)</f>
        <v>0</v>
      </c>
      <c r="H27" s="263"/>
      <c r="I27" s="263">
        <f>ROUND(E27*H27,2)</f>
        <v>0</v>
      </c>
      <c r="J27" s="263"/>
      <c r="K27" s="263">
        <f>ROUND(E27*J27,2)</f>
        <v>0</v>
      </c>
      <c r="L27" s="263">
        <v>21</v>
      </c>
      <c r="M27" s="263">
        <f>G27*(1+L27/100)</f>
        <v>0</v>
      </c>
      <c r="N27" s="263">
        <v>2.004</v>
      </c>
      <c r="O27" s="263">
        <f>ROUND(E27*N27,5)</f>
        <v>0.77083999999999997</v>
      </c>
      <c r="P27" s="263">
        <v>0</v>
      </c>
      <c r="Q27" s="263">
        <f>ROUND(E27*P27,5)</f>
        <v>0</v>
      </c>
      <c r="R27" s="221"/>
      <c r="S27" s="221"/>
      <c r="T27" s="222">
        <v>2.2799999999999998</v>
      </c>
      <c r="U27" s="221">
        <f>ROUND(E27*T27,2)</f>
        <v>0.88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103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2"/>
      <c r="B28" s="218"/>
      <c r="C28" s="252" t="s">
        <v>135</v>
      </c>
      <c r="D28" s="223"/>
      <c r="E28" s="265">
        <v>0.38464999999999999</v>
      </c>
      <c r="F28" s="263"/>
      <c r="G28" s="263"/>
      <c r="H28" s="263"/>
      <c r="I28" s="263"/>
      <c r="J28" s="263"/>
      <c r="K28" s="263"/>
      <c r="L28" s="263"/>
      <c r="M28" s="263"/>
      <c r="N28" s="263"/>
      <c r="O28" s="263"/>
      <c r="P28" s="263"/>
      <c r="Q28" s="263"/>
      <c r="R28" s="221"/>
      <c r="S28" s="221"/>
      <c r="T28" s="222"/>
      <c r="U28" s="221"/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105</v>
      </c>
      <c r="AF28" s="211">
        <v>0</v>
      </c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2">
        <v>12</v>
      </c>
      <c r="B29" s="218" t="s">
        <v>136</v>
      </c>
      <c r="C29" s="251" t="s">
        <v>137</v>
      </c>
      <c r="D29" s="220" t="s">
        <v>114</v>
      </c>
      <c r="E29" s="263">
        <v>0.74</v>
      </c>
      <c r="F29" s="264">
        <f>H29+J29</f>
        <v>0</v>
      </c>
      <c r="G29" s="263">
        <f>ROUND(E29*F29,2)</f>
        <v>0</v>
      </c>
      <c r="H29" s="263"/>
      <c r="I29" s="263">
        <f>ROUND(E29*H29,2)</f>
        <v>0</v>
      </c>
      <c r="J29" s="263"/>
      <c r="K29" s="263">
        <f>ROUND(E29*J29,2)</f>
        <v>0</v>
      </c>
      <c r="L29" s="263">
        <v>21</v>
      </c>
      <c r="M29" s="263">
        <f>G29*(1+L29/100)</f>
        <v>0</v>
      </c>
      <c r="N29" s="263">
        <v>0.1075</v>
      </c>
      <c r="O29" s="263">
        <f>ROUND(E29*N29,5)</f>
        <v>7.9549999999999996E-2</v>
      </c>
      <c r="P29" s="263">
        <v>0</v>
      </c>
      <c r="Q29" s="263">
        <f>ROUND(E29*P29,5)</f>
        <v>0</v>
      </c>
      <c r="R29" s="221"/>
      <c r="S29" s="221"/>
      <c r="T29" s="222">
        <v>1.24</v>
      </c>
      <c r="U29" s="221">
        <f>ROUND(E29*T29,2)</f>
        <v>0.92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103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ht="22.5" outlineLevel="1" x14ac:dyDescent="0.2">
      <c r="A30" s="212">
        <v>13</v>
      </c>
      <c r="B30" s="218" t="s">
        <v>138</v>
      </c>
      <c r="C30" s="251" t="s">
        <v>139</v>
      </c>
      <c r="D30" s="220" t="s">
        <v>140</v>
      </c>
      <c r="E30" s="263">
        <v>1</v>
      </c>
      <c r="F30" s="264">
        <f>H30+J30</f>
        <v>0</v>
      </c>
      <c r="G30" s="263">
        <f>ROUND(E30*F30,2)</f>
        <v>0</v>
      </c>
      <c r="H30" s="263"/>
      <c r="I30" s="263">
        <f>ROUND(E30*H30,2)</f>
        <v>0</v>
      </c>
      <c r="J30" s="263"/>
      <c r="K30" s="263">
        <f>ROUND(E30*J30,2)</f>
        <v>0</v>
      </c>
      <c r="L30" s="263">
        <v>21</v>
      </c>
      <c r="M30" s="263">
        <f>G30*(1+L30/100)</f>
        <v>0</v>
      </c>
      <c r="N30" s="263">
        <v>0.74</v>
      </c>
      <c r="O30" s="263">
        <f>ROUND(E30*N30,5)</f>
        <v>0.74</v>
      </c>
      <c r="P30" s="263">
        <v>0</v>
      </c>
      <c r="Q30" s="263">
        <f>ROUND(E30*P30,5)</f>
        <v>0</v>
      </c>
      <c r="R30" s="221"/>
      <c r="S30" s="221"/>
      <c r="T30" s="222">
        <v>0</v>
      </c>
      <c r="U30" s="221">
        <f>ROUND(E30*T30,2)</f>
        <v>0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121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ht="22.5" outlineLevel="1" x14ac:dyDescent="0.2">
      <c r="A31" s="212">
        <v>14</v>
      </c>
      <c r="B31" s="218" t="s">
        <v>141</v>
      </c>
      <c r="C31" s="251" t="s">
        <v>142</v>
      </c>
      <c r="D31" s="220" t="s">
        <v>140</v>
      </c>
      <c r="E31" s="263">
        <v>1</v>
      </c>
      <c r="F31" s="264">
        <f>H31+J31</f>
        <v>0</v>
      </c>
      <c r="G31" s="263">
        <f>ROUND(E31*F31,2)</f>
        <v>0</v>
      </c>
      <c r="H31" s="263"/>
      <c r="I31" s="263">
        <f>ROUND(E31*H31,2)</f>
        <v>0</v>
      </c>
      <c r="J31" s="263"/>
      <c r="K31" s="263">
        <f>ROUND(E31*J31,2)</f>
        <v>0</v>
      </c>
      <c r="L31" s="263">
        <v>21</v>
      </c>
      <c r="M31" s="263">
        <f>G31*(1+L31/100)</f>
        <v>0</v>
      </c>
      <c r="N31" s="263">
        <v>0.22</v>
      </c>
      <c r="O31" s="263">
        <f>ROUND(E31*N31,5)</f>
        <v>0.22</v>
      </c>
      <c r="P31" s="263">
        <v>0</v>
      </c>
      <c r="Q31" s="263">
        <f>ROUND(E31*P31,5)</f>
        <v>0</v>
      </c>
      <c r="R31" s="221"/>
      <c r="S31" s="221"/>
      <c r="T31" s="222">
        <v>0</v>
      </c>
      <c r="U31" s="221">
        <f>ROUND(E31*T31,2)</f>
        <v>0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121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x14ac:dyDescent="0.2">
      <c r="A32" s="213" t="s">
        <v>98</v>
      </c>
      <c r="B32" s="219" t="s">
        <v>61</v>
      </c>
      <c r="C32" s="253" t="s">
        <v>62</v>
      </c>
      <c r="D32" s="224"/>
      <c r="E32" s="266"/>
      <c r="F32" s="266"/>
      <c r="G32" s="266">
        <f>SUMIF(AE33:AE34,"&lt;&gt;NOR",G33:G34)</f>
        <v>0</v>
      </c>
      <c r="H32" s="266"/>
      <c r="I32" s="266">
        <f>SUM(I33:I34)</f>
        <v>0</v>
      </c>
      <c r="J32" s="266"/>
      <c r="K32" s="266">
        <f>SUM(K33:K34)</f>
        <v>0</v>
      </c>
      <c r="L32" s="266"/>
      <c r="M32" s="266">
        <f>SUM(M33:M34)</f>
        <v>0</v>
      </c>
      <c r="N32" s="266"/>
      <c r="O32" s="266">
        <f>SUM(O33:O34)</f>
        <v>0.33703</v>
      </c>
      <c r="P32" s="266"/>
      <c r="Q32" s="266">
        <f>SUM(Q33:Q34)</f>
        <v>0</v>
      </c>
      <c r="R32" s="225"/>
      <c r="S32" s="225"/>
      <c r="T32" s="226"/>
      <c r="U32" s="225">
        <f>SUM(U33:U34)</f>
        <v>12.49</v>
      </c>
      <c r="AE32" t="s">
        <v>99</v>
      </c>
    </row>
    <row r="33" spans="1:60" outlineLevel="1" x14ac:dyDescent="0.2">
      <c r="A33" s="212">
        <v>15</v>
      </c>
      <c r="B33" s="218" t="s">
        <v>143</v>
      </c>
      <c r="C33" s="251" t="s">
        <v>144</v>
      </c>
      <c r="D33" s="220" t="s">
        <v>114</v>
      </c>
      <c r="E33" s="263">
        <v>0.31912523999999998</v>
      </c>
      <c r="F33" s="264">
        <f>H33+J33</f>
        <v>0</v>
      </c>
      <c r="G33" s="263">
        <f>ROUND(E33*F33,2)</f>
        <v>0</v>
      </c>
      <c r="H33" s="263"/>
      <c r="I33" s="263">
        <f>ROUND(E33*H33,2)</f>
        <v>0</v>
      </c>
      <c r="J33" s="263"/>
      <c r="K33" s="263">
        <f>ROUND(E33*J33,2)</f>
        <v>0</v>
      </c>
      <c r="L33" s="263">
        <v>21</v>
      </c>
      <c r="M33" s="263">
        <f>G33*(1+L33/100)</f>
        <v>0</v>
      </c>
      <c r="N33" s="263">
        <v>1.0561</v>
      </c>
      <c r="O33" s="263">
        <f>ROUND(E33*N33,5)</f>
        <v>0.33703</v>
      </c>
      <c r="P33" s="263">
        <v>0</v>
      </c>
      <c r="Q33" s="263">
        <f>ROUND(E33*P33,5)</f>
        <v>0</v>
      </c>
      <c r="R33" s="221"/>
      <c r="S33" s="221"/>
      <c r="T33" s="222">
        <v>39.133000000000003</v>
      </c>
      <c r="U33" s="221">
        <f>ROUND(E33*T33,2)</f>
        <v>12.49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103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12"/>
      <c r="B34" s="218"/>
      <c r="C34" s="252" t="s">
        <v>145</v>
      </c>
      <c r="D34" s="223"/>
      <c r="E34" s="265">
        <v>0.31912523999999998</v>
      </c>
      <c r="F34" s="263"/>
      <c r="G34" s="263"/>
      <c r="H34" s="263"/>
      <c r="I34" s="263"/>
      <c r="J34" s="263"/>
      <c r="K34" s="263"/>
      <c r="L34" s="263"/>
      <c r="M34" s="263"/>
      <c r="N34" s="263"/>
      <c r="O34" s="263"/>
      <c r="P34" s="263"/>
      <c r="Q34" s="263"/>
      <c r="R34" s="221"/>
      <c r="S34" s="221"/>
      <c r="T34" s="222"/>
      <c r="U34" s="221"/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105</v>
      </c>
      <c r="AF34" s="211">
        <v>0</v>
      </c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x14ac:dyDescent="0.2">
      <c r="A35" s="213" t="s">
        <v>98</v>
      </c>
      <c r="B35" s="219" t="s">
        <v>63</v>
      </c>
      <c r="C35" s="253" t="s">
        <v>64</v>
      </c>
      <c r="D35" s="224"/>
      <c r="E35" s="266"/>
      <c r="F35" s="266"/>
      <c r="G35" s="266">
        <f>SUMIF(AE36:AE36,"&lt;&gt;NOR",G36:G36)</f>
        <v>0</v>
      </c>
      <c r="H35" s="266"/>
      <c r="I35" s="266">
        <f>SUM(I36:I36)</f>
        <v>0</v>
      </c>
      <c r="J35" s="266"/>
      <c r="K35" s="266">
        <f>SUM(K36:K36)</f>
        <v>0</v>
      </c>
      <c r="L35" s="266"/>
      <c r="M35" s="266">
        <f>SUM(M36:M36)</f>
        <v>0</v>
      </c>
      <c r="N35" s="266"/>
      <c r="O35" s="266">
        <f>SUM(O36:O36)</f>
        <v>5.5999999999999999E-3</v>
      </c>
      <c r="P35" s="266"/>
      <c r="Q35" s="266">
        <f>SUM(Q36:Q36)</f>
        <v>0</v>
      </c>
      <c r="R35" s="225"/>
      <c r="S35" s="225"/>
      <c r="T35" s="226"/>
      <c r="U35" s="225">
        <f>SUM(U36:U36)</f>
        <v>4.32</v>
      </c>
      <c r="AE35" t="s">
        <v>99</v>
      </c>
    </row>
    <row r="36" spans="1:60" outlineLevel="1" x14ac:dyDescent="0.2">
      <c r="A36" s="212">
        <v>16</v>
      </c>
      <c r="B36" s="218" t="s">
        <v>146</v>
      </c>
      <c r="C36" s="251" t="s">
        <v>147</v>
      </c>
      <c r="D36" s="220" t="s">
        <v>140</v>
      </c>
      <c r="E36" s="263">
        <v>2</v>
      </c>
      <c r="F36" s="264">
        <f>H36+J36</f>
        <v>0</v>
      </c>
      <c r="G36" s="263">
        <f>ROUND(E36*F36,2)</f>
        <v>0</v>
      </c>
      <c r="H36" s="263"/>
      <c r="I36" s="263">
        <f>ROUND(E36*H36,2)</f>
        <v>0</v>
      </c>
      <c r="J36" s="263"/>
      <c r="K36" s="263">
        <f>ROUND(E36*J36,2)</f>
        <v>0</v>
      </c>
      <c r="L36" s="263">
        <v>21</v>
      </c>
      <c r="M36" s="263">
        <f>G36*(1+L36/100)</f>
        <v>0</v>
      </c>
      <c r="N36" s="263">
        <v>2.8E-3</v>
      </c>
      <c r="O36" s="263">
        <f>ROUND(E36*N36,5)</f>
        <v>5.5999999999999999E-3</v>
      </c>
      <c r="P36" s="263">
        <v>0</v>
      </c>
      <c r="Q36" s="263">
        <f>ROUND(E36*P36,5)</f>
        <v>0</v>
      </c>
      <c r="R36" s="221"/>
      <c r="S36" s="221"/>
      <c r="T36" s="222">
        <v>2.16</v>
      </c>
      <c r="U36" s="221">
        <f>ROUND(E36*T36,2)</f>
        <v>4.32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103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x14ac:dyDescent="0.2">
      <c r="A37" s="213" t="s">
        <v>98</v>
      </c>
      <c r="B37" s="219" t="s">
        <v>65</v>
      </c>
      <c r="C37" s="253" t="s">
        <v>66</v>
      </c>
      <c r="D37" s="224"/>
      <c r="E37" s="266"/>
      <c r="F37" s="266"/>
      <c r="G37" s="266">
        <f>SUMIF(AE38:AE38,"&lt;&gt;NOR",G38:G38)</f>
        <v>0</v>
      </c>
      <c r="H37" s="266"/>
      <c r="I37" s="266">
        <f>SUM(I38:I38)</f>
        <v>0</v>
      </c>
      <c r="J37" s="266"/>
      <c r="K37" s="266">
        <f>SUM(K38:K38)</f>
        <v>0</v>
      </c>
      <c r="L37" s="266"/>
      <c r="M37" s="266">
        <f>SUM(M38:M38)</f>
        <v>0</v>
      </c>
      <c r="N37" s="266"/>
      <c r="O37" s="266">
        <f>SUM(O38:O38)</f>
        <v>0</v>
      </c>
      <c r="P37" s="266"/>
      <c r="Q37" s="266">
        <f>SUM(Q38:Q38)</f>
        <v>0</v>
      </c>
      <c r="R37" s="225"/>
      <c r="S37" s="225"/>
      <c r="T37" s="226"/>
      <c r="U37" s="225">
        <f>SUM(U38:U38)</f>
        <v>24.24</v>
      </c>
      <c r="AE37" t="s">
        <v>99</v>
      </c>
    </row>
    <row r="38" spans="1:60" outlineLevel="1" x14ac:dyDescent="0.2">
      <c r="A38" s="212">
        <v>17</v>
      </c>
      <c r="B38" s="218" t="s">
        <v>148</v>
      </c>
      <c r="C38" s="251" t="s">
        <v>149</v>
      </c>
      <c r="D38" s="220" t="s">
        <v>114</v>
      </c>
      <c r="E38" s="263">
        <v>23.69087</v>
      </c>
      <c r="F38" s="264">
        <f>H38+J38</f>
        <v>0</v>
      </c>
      <c r="G38" s="263">
        <f>ROUND(E38*F38,2)</f>
        <v>0</v>
      </c>
      <c r="H38" s="263"/>
      <c r="I38" s="263">
        <f>ROUND(E38*H38,2)</f>
        <v>0</v>
      </c>
      <c r="J38" s="263"/>
      <c r="K38" s="263">
        <f>ROUND(E38*J38,2)</f>
        <v>0</v>
      </c>
      <c r="L38" s="263">
        <v>21</v>
      </c>
      <c r="M38" s="263">
        <f>G38*(1+L38/100)</f>
        <v>0</v>
      </c>
      <c r="N38" s="263">
        <v>0</v>
      </c>
      <c r="O38" s="263">
        <f>ROUND(E38*N38,5)</f>
        <v>0</v>
      </c>
      <c r="P38" s="263">
        <v>0</v>
      </c>
      <c r="Q38" s="263">
        <f>ROUND(E38*P38,5)</f>
        <v>0</v>
      </c>
      <c r="R38" s="221"/>
      <c r="S38" s="221"/>
      <c r="T38" s="222">
        <v>1.0229999999999999</v>
      </c>
      <c r="U38" s="221">
        <f>ROUND(E38*T38,2)</f>
        <v>24.24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103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x14ac:dyDescent="0.2">
      <c r="A39" s="213" t="s">
        <v>98</v>
      </c>
      <c r="B39" s="219" t="s">
        <v>67</v>
      </c>
      <c r="C39" s="253" t="s">
        <v>68</v>
      </c>
      <c r="D39" s="224"/>
      <c r="E39" s="266"/>
      <c r="F39" s="266"/>
      <c r="G39" s="266">
        <f>SUMIF(AE40:AE49,"&lt;&gt;NOR",G40:G49)</f>
        <v>0</v>
      </c>
      <c r="H39" s="266"/>
      <c r="I39" s="266">
        <f>SUM(I40:I49)</f>
        <v>0</v>
      </c>
      <c r="J39" s="266"/>
      <c r="K39" s="266">
        <f>SUM(K40:K49)</f>
        <v>0</v>
      </c>
      <c r="L39" s="266"/>
      <c r="M39" s="266">
        <f>SUM(M40:M49)</f>
        <v>0</v>
      </c>
      <c r="N39" s="266"/>
      <c r="O39" s="266">
        <f>SUM(O40:O49)</f>
        <v>9.0419999999999986E-2</v>
      </c>
      <c r="P39" s="266"/>
      <c r="Q39" s="266">
        <f>SUM(Q40:Q49)</f>
        <v>0.13392000000000001</v>
      </c>
      <c r="R39" s="225"/>
      <c r="S39" s="225"/>
      <c r="T39" s="226"/>
      <c r="U39" s="225">
        <f>SUM(U40:U49)</f>
        <v>46.309999999999995</v>
      </c>
      <c r="AE39" t="s">
        <v>99</v>
      </c>
    </row>
    <row r="40" spans="1:60" ht="22.5" outlineLevel="1" x14ac:dyDescent="0.2">
      <c r="A40" s="212">
        <v>18</v>
      </c>
      <c r="B40" s="218" t="s">
        <v>150</v>
      </c>
      <c r="C40" s="251" t="s">
        <v>151</v>
      </c>
      <c r="D40" s="220" t="s">
        <v>120</v>
      </c>
      <c r="E40" s="263">
        <v>42.24</v>
      </c>
      <c r="F40" s="264">
        <f>H40+J40</f>
        <v>0</v>
      </c>
      <c r="G40" s="263">
        <f>ROUND(E40*F40,2)</f>
        <v>0</v>
      </c>
      <c r="H40" s="263"/>
      <c r="I40" s="263">
        <f>ROUND(E40*H40,2)</f>
        <v>0</v>
      </c>
      <c r="J40" s="263"/>
      <c r="K40" s="263">
        <f>ROUND(E40*J40,2)</f>
        <v>0</v>
      </c>
      <c r="L40" s="263">
        <v>21</v>
      </c>
      <c r="M40" s="263">
        <f>G40*(1+L40/100)</f>
        <v>0</v>
      </c>
      <c r="N40" s="263">
        <v>1.06E-3</v>
      </c>
      <c r="O40" s="263">
        <f>ROUND(E40*N40,5)</f>
        <v>4.4769999999999997E-2</v>
      </c>
      <c r="P40" s="263">
        <v>0</v>
      </c>
      <c r="Q40" s="263">
        <f>ROUND(E40*P40,5)</f>
        <v>0</v>
      </c>
      <c r="R40" s="221"/>
      <c r="S40" s="221"/>
      <c r="T40" s="222">
        <v>0.42918000000000001</v>
      </c>
      <c r="U40" s="221">
        <f>ROUND(E40*T40,2)</f>
        <v>18.13</v>
      </c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103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12"/>
      <c r="B41" s="218"/>
      <c r="C41" s="252" t="s">
        <v>152</v>
      </c>
      <c r="D41" s="223"/>
      <c r="E41" s="265">
        <v>42.24</v>
      </c>
      <c r="F41" s="263"/>
      <c r="G41" s="263"/>
      <c r="H41" s="263"/>
      <c r="I41" s="263"/>
      <c r="J41" s="263"/>
      <c r="K41" s="263"/>
      <c r="L41" s="263"/>
      <c r="M41" s="263"/>
      <c r="N41" s="263"/>
      <c r="O41" s="263"/>
      <c r="P41" s="263"/>
      <c r="Q41" s="263"/>
      <c r="R41" s="221"/>
      <c r="S41" s="221"/>
      <c r="T41" s="222"/>
      <c r="U41" s="221"/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105</v>
      </c>
      <c r="AF41" s="211">
        <v>0</v>
      </c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ht="22.5" outlineLevel="1" x14ac:dyDescent="0.2">
      <c r="A42" s="212">
        <v>19</v>
      </c>
      <c r="B42" s="218" t="s">
        <v>153</v>
      </c>
      <c r="C42" s="251" t="s">
        <v>154</v>
      </c>
      <c r="D42" s="220" t="s">
        <v>155</v>
      </c>
      <c r="E42" s="263">
        <v>2</v>
      </c>
      <c r="F42" s="264">
        <f>H42+J42</f>
        <v>0</v>
      </c>
      <c r="G42" s="263">
        <f>ROUND(E42*F42,2)</f>
        <v>0</v>
      </c>
      <c r="H42" s="263"/>
      <c r="I42" s="263">
        <f>ROUND(E42*H42,2)</f>
        <v>0</v>
      </c>
      <c r="J42" s="263"/>
      <c r="K42" s="263">
        <f>ROUND(E42*J42,2)</f>
        <v>0</v>
      </c>
      <c r="L42" s="263">
        <v>21</v>
      </c>
      <c r="M42" s="263">
        <f>G42*(1+L42/100)</f>
        <v>0</v>
      </c>
      <c r="N42" s="263">
        <v>1.06E-3</v>
      </c>
      <c r="O42" s="263">
        <f>ROUND(E42*N42,5)</f>
        <v>2.1199999999999999E-3</v>
      </c>
      <c r="P42" s="263">
        <v>0</v>
      </c>
      <c r="Q42" s="263">
        <f>ROUND(E42*P42,5)</f>
        <v>0</v>
      </c>
      <c r="R42" s="221"/>
      <c r="S42" s="221"/>
      <c r="T42" s="222">
        <v>0.42918000000000001</v>
      </c>
      <c r="U42" s="221">
        <f>ROUND(E42*T42,2)</f>
        <v>0.86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103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ht="22.5" outlineLevel="1" x14ac:dyDescent="0.2">
      <c r="A43" s="212">
        <v>20</v>
      </c>
      <c r="B43" s="218" t="s">
        <v>156</v>
      </c>
      <c r="C43" s="251" t="s">
        <v>157</v>
      </c>
      <c r="D43" s="220" t="s">
        <v>125</v>
      </c>
      <c r="E43" s="263">
        <v>54</v>
      </c>
      <c r="F43" s="264">
        <f>H43+J43</f>
        <v>0</v>
      </c>
      <c r="G43" s="263">
        <f>ROUND(E43*F43,2)</f>
        <v>0</v>
      </c>
      <c r="H43" s="263"/>
      <c r="I43" s="263">
        <f>ROUND(E43*H43,2)</f>
        <v>0</v>
      </c>
      <c r="J43" s="263"/>
      <c r="K43" s="263">
        <f>ROUND(E43*J43,2)</f>
        <v>0</v>
      </c>
      <c r="L43" s="263">
        <v>21</v>
      </c>
      <c r="M43" s="263">
        <f>G43*(1+L43/100)</f>
        <v>0</v>
      </c>
      <c r="N43" s="263">
        <v>0</v>
      </c>
      <c r="O43" s="263">
        <f>ROUND(E43*N43,5)</f>
        <v>0</v>
      </c>
      <c r="P43" s="263">
        <v>0</v>
      </c>
      <c r="Q43" s="263">
        <f>ROUND(E43*P43,5)</f>
        <v>0</v>
      </c>
      <c r="R43" s="221"/>
      <c r="S43" s="221"/>
      <c r="T43" s="222">
        <v>0.3</v>
      </c>
      <c r="U43" s="221">
        <f>ROUND(E43*T43,2)</f>
        <v>16.2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103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12"/>
      <c r="B44" s="218"/>
      <c r="C44" s="252" t="s">
        <v>158</v>
      </c>
      <c r="D44" s="223"/>
      <c r="E44" s="265">
        <v>54</v>
      </c>
      <c r="F44" s="263"/>
      <c r="G44" s="263"/>
      <c r="H44" s="263"/>
      <c r="I44" s="263"/>
      <c r="J44" s="263"/>
      <c r="K44" s="263"/>
      <c r="L44" s="263"/>
      <c r="M44" s="263"/>
      <c r="N44" s="263"/>
      <c r="O44" s="263"/>
      <c r="P44" s="263"/>
      <c r="Q44" s="263"/>
      <c r="R44" s="221"/>
      <c r="S44" s="221"/>
      <c r="T44" s="222"/>
      <c r="U44" s="221"/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105</v>
      </c>
      <c r="AF44" s="211">
        <v>0</v>
      </c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ht="22.5" outlineLevel="1" x14ac:dyDescent="0.2">
      <c r="A45" s="212">
        <v>21</v>
      </c>
      <c r="B45" s="218" t="s">
        <v>159</v>
      </c>
      <c r="C45" s="251" t="s">
        <v>160</v>
      </c>
      <c r="D45" s="220" t="s">
        <v>125</v>
      </c>
      <c r="E45" s="263">
        <v>54</v>
      </c>
      <c r="F45" s="264">
        <f>H45+J45</f>
        <v>0</v>
      </c>
      <c r="G45" s="263">
        <f>ROUND(E45*F45,2)</f>
        <v>0</v>
      </c>
      <c r="H45" s="263"/>
      <c r="I45" s="263">
        <f>ROUND(E45*H45,2)</f>
        <v>0</v>
      </c>
      <c r="J45" s="263"/>
      <c r="K45" s="263">
        <f>ROUND(E45*J45,2)</f>
        <v>0</v>
      </c>
      <c r="L45" s="263">
        <v>21</v>
      </c>
      <c r="M45" s="263">
        <f>G45*(1+L45/100)</f>
        <v>0</v>
      </c>
      <c r="N45" s="263">
        <v>0</v>
      </c>
      <c r="O45" s="263">
        <f>ROUND(E45*N45,5)</f>
        <v>0</v>
      </c>
      <c r="P45" s="263">
        <v>2.48E-3</v>
      </c>
      <c r="Q45" s="263">
        <f>ROUND(E45*P45,5)</f>
        <v>0.13392000000000001</v>
      </c>
      <c r="R45" s="221"/>
      <c r="S45" s="221"/>
      <c r="T45" s="222">
        <v>0.20599999999999999</v>
      </c>
      <c r="U45" s="221">
        <f>ROUND(E45*T45,2)</f>
        <v>11.12</v>
      </c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103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12"/>
      <c r="B46" s="218"/>
      <c r="C46" s="252" t="s">
        <v>158</v>
      </c>
      <c r="D46" s="223"/>
      <c r="E46" s="265">
        <v>54</v>
      </c>
      <c r="F46" s="263"/>
      <c r="G46" s="263"/>
      <c r="H46" s="263"/>
      <c r="I46" s="263"/>
      <c r="J46" s="263"/>
      <c r="K46" s="263"/>
      <c r="L46" s="263"/>
      <c r="M46" s="263"/>
      <c r="N46" s="263"/>
      <c r="O46" s="263"/>
      <c r="P46" s="263"/>
      <c r="Q46" s="263"/>
      <c r="R46" s="221"/>
      <c r="S46" s="221"/>
      <c r="T46" s="222"/>
      <c r="U46" s="221"/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105</v>
      </c>
      <c r="AF46" s="211">
        <v>0</v>
      </c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ht="22.5" outlineLevel="1" x14ac:dyDescent="0.2">
      <c r="A47" s="212">
        <v>22</v>
      </c>
      <c r="B47" s="218" t="s">
        <v>161</v>
      </c>
      <c r="C47" s="251" t="s">
        <v>162</v>
      </c>
      <c r="D47" s="220" t="s">
        <v>125</v>
      </c>
      <c r="E47" s="263">
        <v>19</v>
      </c>
      <c r="F47" s="264">
        <f>H47+J47</f>
        <v>0</v>
      </c>
      <c r="G47" s="263">
        <f>ROUND(E47*F47,2)</f>
        <v>0</v>
      </c>
      <c r="H47" s="263"/>
      <c r="I47" s="263">
        <f>ROUND(E47*H47,2)</f>
        <v>0</v>
      </c>
      <c r="J47" s="263"/>
      <c r="K47" s="263">
        <f>ROUND(E47*J47,2)</f>
        <v>0</v>
      </c>
      <c r="L47" s="263">
        <v>21</v>
      </c>
      <c r="M47" s="263">
        <f>G47*(1+L47/100)</f>
        <v>0</v>
      </c>
      <c r="N47" s="263">
        <v>2.2300000000000002E-3</v>
      </c>
      <c r="O47" s="263">
        <f>ROUND(E47*N47,5)</f>
        <v>4.2369999999999998E-2</v>
      </c>
      <c r="P47" s="263">
        <v>0</v>
      </c>
      <c r="Q47" s="263">
        <f>ROUND(E47*P47,5)</f>
        <v>0</v>
      </c>
      <c r="R47" s="221"/>
      <c r="S47" s="221"/>
      <c r="T47" s="222">
        <v>0</v>
      </c>
      <c r="U47" s="221">
        <f>ROUND(E47*T47,2)</f>
        <v>0</v>
      </c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121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">
      <c r="A48" s="212"/>
      <c r="B48" s="218"/>
      <c r="C48" s="252" t="s">
        <v>163</v>
      </c>
      <c r="D48" s="223"/>
      <c r="E48" s="265">
        <v>19</v>
      </c>
      <c r="F48" s="263"/>
      <c r="G48" s="263"/>
      <c r="H48" s="263"/>
      <c r="I48" s="263"/>
      <c r="J48" s="263"/>
      <c r="K48" s="263"/>
      <c r="L48" s="263"/>
      <c r="M48" s="263"/>
      <c r="N48" s="263"/>
      <c r="O48" s="263"/>
      <c r="P48" s="263"/>
      <c r="Q48" s="263"/>
      <c r="R48" s="221"/>
      <c r="S48" s="221"/>
      <c r="T48" s="222"/>
      <c r="U48" s="221"/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105</v>
      </c>
      <c r="AF48" s="211">
        <v>0</v>
      </c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12">
        <v>23</v>
      </c>
      <c r="B49" s="218" t="s">
        <v>164</v>
      </c>
      <c r="C49" s="251" t="s">
        <v>165</v>
      </c>
      <c r="D49" s="220" t="s">
        <v>140</v>
      </c>
      <c r="E49" s="263">
        <v>4</v>
      </c>
      <c r="F49" s="264">
        <f>H49+J49</f>
        <v>0</v>
      </c>
      <c r="G49" s="263">
        <f>ROUND(E49*F49,2)</f>
        <v>0</v>
      </c>
      <c r="H49" s="263"/>
      <c r="I49" s="263">
        <f>ROUND(E49*H49,2)</f>
        <v>0</v>
      </c>
      <c r="J49" s="263"/>
      <c r="K49" s="263">
        <f>ROUND(E49*J49,2)</f>
        <v>0</v>
      </c>
      <c r="L49" s="263">
        <v>21</v>
      </c>
      <c r="M49" s="263">
        <f>G49*(1+L49/100)</f>
        <v>0</v>
      </c>
      <c r="N49" s="263">
        <v>2.9E-4</v>
      </c>
      <c r="O49" s="263">
        <f>ROUND(E49*N49,5)</f>
        <v>1.16E-3</v>
      </c>
      <c r="P49" s="263">
        <v>0</v>
      </c>
      <c r="Q49" s="263">
        <f>ROUND(E49*P49,5)</f>
        <v>0</v>
      </c>
      <c r="R49" s="221"/>
      <c r="S49" s="221"/>
      <c r="T49" s="222">
        <v>0</v>
      </c>
      <c r="U49" s="221">
        <f>ROUND(E49*T49,2)</f>
        <v>0</v>
      </c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121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x14ac:dyDescent="0.2">
      <c r="A50" s="213" t="s">
        <v>98</v>
      </c>
      <c r="B50" s="219" t="s">
        <v>69</v>
      </c>
      <c r="C50" s="253" t="s">
        <v>70</v>
      </c>
      <c r="D50" s="224"/>
      <c r="E50" s="266"/>
      <c r="F50" s="266"/>
      <c r="G50" s="266">
        <f>SUMIF(AE51:AE52,"&lt;&gt;NOR",G51:G52)</f>
        <v>0</v>
      </c>
      <c r="H50" s="266"/>
      <c r="I50" s="266">
        <f>SUM(I51:I52)</f>
        <v>0</v>
      </c>
      <c r="J50" s="266"/>
      <c r="K50" s="266">
        <f>SUM(K51:K52)</f>
        <v>0</v>
      </c>
      <c r="L50" s="266"/>
      <c r="M50" s="266">
        <f>SUM(M51:M52)</f>
        <v>0</v>
      </c>
      <c r="N50" s="266"/>
      <c r="O50" s="266">
        <f>SUM(O51:O52)</f>
        <v>5.5000000000000003E-4</v>
      </c>
      <c r="P50" s="266"/>
      <c r="Q50" s="266">
        <f>SUM(Q51:Q52)</f>
        <v>0</v>
      </c>
      <c r="R50" s="225"/>
      <c r="S50" s="225"/>
      <c r="T50" s="226"/>
      <c r="U50" s="225">
        <f>SUM(U51:U52)</f>
        <v>0.32</v>
      </c>
      <c r="AE50" t="s">
        <v>99</v>
      </c>
    </row>
    <row r="51" spans="1:60" ht="22.5" outlineLevel="1" x14ac:dyDescent="0.2">
      <c r="A51" s="212">
        <v>24</v>
      </c>
      <c r="B51" s="218" t="s">
        <v>153</v>
      </c>
      <c r="C51" s="251" t="s">
        <v>166</v>
      </c>
      <c r="D51" s="220" t="s">
        <v>102</v>
      </c>
      <c r="E51" s="263">
        <v>1.1304000000000001</v>
      </c>
      <c r="F51" s="264">
        <f>H51+J51</f>
        <v>0</v>
      </c>
      <c r="G51" s="263">
        <f>ROUND(E51*F51,2)</f>
        <v>0</v>
      </c>
      <c r="H51" s="263"/>
      <c r="I51" s="263">
        <f>ROUND(E51*H51,2)</f>
        <v>0</v>
      </c>
      <c r="J51" s="263"/>
      <c r="K51" s="263">
        <f>ROUND(E51*J51,2)</f>
        <v>0</v>
      </c>
      <c r="L51" s="263">
        <v>21</v>
      </c>
      <c r="M51" s="263">
        <f>G51*(1+L51/100)</f>
        <v>0</v>
      </c>
      <c r="N51" s="263">
        <v>4.8999999999999998E-4</v>
      </c>
      <c r="O51" s="263">
        <f>ROUND(E51*N51,5)</f>
        <v>5.5000000000000003E-4</v>
      </c>
      <c r="P51" s="263">
        <v>0</v>
      </c>
      <c r="Q51" s="263">
        <f>ROUND(E51*P51,5)</f>
        <v>0</v>
      </c>
      <c r="R51" s="221"/>
      <c r="S51" s="221"/>
      <c r="T51" s="222">
        <v>0.28575</v>
      </c>
      <c r="U51" s="221">
        <f>ROUND(E51*T51,2)</f>
        <v>0.32</v>
      </c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103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12"/>
      <c r="B52" s="218"/>
      <c r="C52" s="252" t="s">
        <v>167</v>
      </c>
      <c r="D52" s="223"/>
      <c r="E52" s="265">
        <v>1.1304000000000001</v>
      </c>
      <c r="F52" s="263"/>
      <c r="G52" s="263"/>
      <c r="H52" s="263"/>
      <c r="I52" s="263"/>
      <c r="J52" s="263"/>
      <c r="K52" s="263"/>
      <c r="L52" s="263"/>
      <c r="M52" s="263"/>
      <c r="N52" s="263"/>
      <c r="O52" s="263"/>
      <c r="P52" s="263"/>
      <c r="Q52" s="263"/>
      <c r="R52" s="221"/>
      <c r="S52" s="221"/>
      <c r="T52" s="222"/>
      <c r="U52" s="221"/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105</v>
      </c>
      <c r="AF52" s="211">
        <v>0</v>
      </c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x14ac:dyDescent="0.2">
      <c r="A53" s="213" t="s">
        <v>98</v>
      </c>
      <c r="B53" s="219" t="s">
        <v>71</v>
      </c>
      <c r="C53" s="253" t="s">
        <v>27</v>
      </c>
      <c r="D53" s="224"/>
      <c r="E53" s="266"/>
      <c r="F53" s="266"/>
      <c r="G53" s="266">
        <f>SUMIF(AE54:AE57,"&lt;&gt;NOR",G54:G57)</f>
        <v>0</v>
      </c>
      <c r="H53" s="266"/>
      <c r="I53" s="266">
        <f>SUM(I54:I57)</f>
        <v>0</v>
      </c>
      <c r="J53" s="266"/>
      <c r="K53" s="266">
        <f>SUM(K54:K57)</f>
        <v>0</v>
      </c>
      <c r="L53" s="266"/>
      <c r="M53" s="266">
        <f>SUM(M54:M57)</f>
        <v>0</v>
      </c>
      <c r="N53" s="266"/>
      <c r="O53" s="266">
        <f>SUM(O54:O57)</f>
        <v>0</v>
      </c>
      <c r="P53" s="266"/>
      <c r="Q53" s="266">
        <f>SUM(Q54:Q57)</f>
        <v>0</v>
      </c>
      <c r="R53" s="225"/>
      <c r="S53" s="225"/>
      <c r="T53" s="226"/>
      <c r="U53" s="225">
        <f>SUM(U54:U57)</f>
        <v>0</v>
      </c>
      <c r="AE53" t="s">
        <v>99</v>
      </c>
    </row>
    <row r="54" spans="1:60" outlineLevel="1" x14ac:dyDescent="0.2">
      <c r="A54" s="212">
        <v>25</v>
      </c>
      <c r="B54" s="218" t="s">
        <v>168</v>
      </c>
      <c r="C54" s="251" t="s">
        <v>169</v>
      </c>
      <c r="D54" s="220" t="s">
        <v>170</v>
      </c>
      <c r="E54" s="263">
        <v>1</v>
      </c>
      <c r="F54" s="264">
        <f>H54+J54</f>
        <v>0</v>
      </c>
      <c r="G54" s="263">
        <f>ROUND(E54*F54,2)</f>
        <v>0</v>
      </c>
      <c r="H54" s="263"/>
      <c r="I54" s="263">
        <f>ROUND(E54*H54,2)</f>
        <v>0</v>
      </c>
      <c r="J54" s="263"/>
      <c r="K54" s="263">
        <f>ROUND(E54*J54,2)</f>
        <v>0</v>
      </c>
      <c r="L54" s="263">
        <v>21</v>
      </c>
      <c r="M54" s="263">
        <f>G54*(1+L54/100)</f>
        <v>0</v>
      </c>
      <c r="N54" s="263">
        <v>0</v>
      </c>
      <c r="O54" s="263">
        <f>ROUND(E54*N54,5)</f>
        <v>0</v>
      </c>
      <c r="P54" s="263">
        <v>0</v>
      </c>
      <c r="Q54" s="263">
        <f>ROUND(E54*P54,5)</f>
        <v>0</v>
      </c>
      <c r="R54" s="221"/>
      <c r="S54" s="221"/>
      <c r="T54" s="222">
        <v>0</v>
      </c>
      <c r="U54" s="221">
        <f>ROUND(E54*T54,2)</f>
        <v>0</v>
      </c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171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12">
        <v>26</v>
      </c>
      <c r="B55" s="218" t="s">
        <v>172</v>
      </c>
      <c r="C55" s="251" t="s">
        <v>173</v>
      </c>
      <c r="D55" s="220" t="s">
        <v>170</v>
      </c>
      <c r="E55" s="263">
        <v>1</v>
      </c>
      <c r="F55" s="264">
        <f>H55+J55</f>
        <v>0</v>
      </c>
      <c r="G55" s="263">
        <f>ROUND(E55*F55,2)</f>
        <v>0</v>
      </c>
      <c r="H55" s="263"/>
      <c r="I55" s="263">
        <f>ROUND(E55*H55,2)</f>
        <v>0</v>
      </c>
      <c r="J55" s="263"/>
      <c r="K55" s="263">
        <f>ROUND(E55*J55,2)</f>
        <v>0</v>
      </c>
      <c r="L55" s="263">
        <v>21</v>
      </c>
      <c r="M55" s="263">
        <f>G55*(1+L55/100)</f>
        <v>0</v>
      </c>
      <c r="N55" s="263">
        <v>0</v>
      </c>
      <c r="O55" s="263">
        <f>ROUND(E55*N55,5)</f>
        <v>0</v>
      </c>
      <c r="P55" s="263">
        <v>0</v>
      </c>
      <c r="Q55" s="263">
        <f>ROUND(E55*P55,5)</f>
        <v>0</v>
      </c>
      <c r="R55" s="221"/>
      <c r="S55" s="221"/>
      <c r="T55" s="222">
        <v>0</v>
      </c>
      <c r="U55" s="221">
        <f>ROUND(E55*T55,2)</f>
        <v>0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171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12">
        <v>27</v>
      </c>
      <c r="B56" s="218" t="s">
        <v>174</v>
      </c>
      <c r="C56" s="251" t="s">
        <v>175</v>
      </c>
      <c r="D56" s="220" t="s">
        <v>170</v>
      </c>
      <c r="E56" s="263">
        <v>1</v>
      </c>
      <c r="F56" s="264">
        <f>H56+J56</f>
        <v>0</v>
      </c>
      <c r="G56" s="263">
        <f>ROUND(E56*F56,2)</f>
        <v>0</v>
      </c>
      <c r="H56" s="263"/>
      <c r="I56" s="263">
        <f>ROUND(E56*H56,2)</f>
        <v>0</v>
      </c>
      <c r="J56" s="263"/>
      <c r="K56" s="263">
        <f>ROUND(E56*J56,2)</f>
        <v>0</v>
      </c>
      <c r="L56" s="263">
        <v>21</v>
      </c>
      <c r="M56" s="263">
        <f>G56*(1+L56/100)</f>
        <v>0</v>
      </c>
      <c r="N56" s="263">
        <v>0</v>
      </c>
      <c r="O56" s="263">
        <f>ROUND(E56*N56,5)</f>
        <v>0</v>
      </c>
      <c r="P56" s="263">
        <v>0</v>
      </c>
      <c r="Q56" s="263">
        <f>ROUND(E56*P56,5)</f>
        <v>0</v>
      </c>
      <c r="R56" s="221"/>
      <c r="S56" s="221"/>
      <c r="T56" s="222">
        <v>0</v>
      </c>
      <c r="U56" s="221">
        <f>ROUND(E56*T56,2)</f>
        <v>0</v>
      </c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171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12">
        <v>28</v>
      </c>
      <c r="B57" s="218" t="s">
        <v>176</v>
      </c>
      <c r="C57" s="251" t="s">
        <v>177</v>
      </c>
      <c r="D57" s="220" t="s">
        <v>170</v>
      </c>
      <c r="E57" s="263">
        <v>1</v>
      </c>
      <c r="F57" s="264">
        <f>H57+J57</f>
        <v>0</v>
      </c>
      <c r="G57" s="263">
        <f>ROUND(E57*F57,2)</f>
        <v>0</v>
      </c>
      <c r="H57" s="263"/>
      <c r="I57" s="263">
        <f>ROUND(E57*H57,2)</f>
        <v>0</v>
      </c>
      <c r="J57" s="263"/>
      <c r="K57" s="263">
        <f>ROUND(E57*J57,2)</f>
        <v>0</v>
      </c>
      <c r="L57" s="263">
        <v>21</v>
      </c>
      <c r="M57" s="263">
        <f>G57*(1+L57/100)</f>
        <v>0</v>
      </c>
      <c r="N57" s="263">
        <v>0</v>
      </c>
      <c r="O57" s="263">
        <f>ROUND(E57*N57,5)</f>
        <v>0</v>
      </c>
      <c r="P57" s="263">
        <v>0</v>
      </c>
      <c r="Q57" s="263">
        <f>ROUND(E57*P57,5)</f>
        <v>0</v>
      </c>
      <c r="R57" s="221"/>
      <c r="S57" s="221"/>
      <c r="T57" s="222">
        <v>0</v>
      </c>
      <c r="U57" s="221">
        <f>ROUND(E57*T57,2)</f>
        <v>0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171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x14ac:dyDescent="0.2">
      <c r="A58" s="213" t="s">
        <v>98</v>
      </c>
      <c r="B58" s="219" t="s">
        <v>72</v>
      </c>
      <c r="C58" s="253" t="s">
        <v>26</v>
      </c>
      <c r="D58" s="224"/>
      <c r="E58" s="266"/>
      <c r="F58" s="266"/>
      <c r="G58" s="266">
        <f>SUMIF(AE59:AE63,"&lt;&gt;NOR",G59:G63)</f>
        <v>0</v>
      </c>
      <c r="H58" s="266"/>
      <c r="I58" s="266">
        <f>SUM(I59:I63)</f>
        <v>0</v>
      </c>
      <c r="J58" s="266"/>
      <c r="K58" s="266">
        <f>SUM(K59:K63)</f>
        <v>0</v>
      </c>
      <c r="L58" s="266"/>
      <c r="M58" s="266">
        <f>SUM(M59:M63)</f>
        <v>0</v>
      </c>
      <c r="N58" s="266"/>
      <c r="O58" s="266">
        <f>SUM(O59:O63)</f>
        <v>0</v>
      </c>
      <c r="P58" s="266"/>
      <c r="Q58" s="266">
        <f>SUM(Q59:Q63)</f>
        <v>0</v>
      </c>
      <c r="R58" s="225"/>
      <c r="S58" s="225"/>
      <c r="T58" s="226"/>
      <c r="U58" s="225">
        <f>SUM(U59:U63)</f>
        <v>0</v>
      </c>
      <c r="AE58" t="s">
        <v>99</v>
      </c>
    </row>
    <row r="59" spans="1:60" outlineLevel="1" x14ac:dyDescent="0.2">
      <c r="A59" s="212">
        <v>29</v>
      </c>
      <c r="B59" s="218" t="s">
        <v>178</v>
      </c>
      <c r="C59" s="251" t="s">
        <v>179</v>
      </c>
      <c r="D59" s="220" t="s">
        <v>180</v>
      </c>
      <c r="E59" s="263">
        <v>0.5</v>
      </c>
      <c r="F59" s="264">
        <f>H59+J59</f>
        <v>0</v>
      </c>
      <c r="G59" s="263">
        <f>ROUND(E59*F59,2)</f>
        <v>0</v>
      </c>
      <c r="H59" s="263"/>
      <c r="I59" s="263">
        <f>ROUND(E59*H59,2)</f>
        <v>0</v>
      </c>
      <c r="J59" s="263"/>
      <c r="K59" s="263">
        <f>ROUND(E59*J59,2)</f>
        <v>0</v>
      </c>
      <c r="L59" s="263">
        <v>21</v>
      </c>
      <c r="M59" s="263">
        <f>G59*(1+L59/100)</f>
        <v>0</v>
      </c>
      <c r="N59" s="263">
        <v>0</v>
      </c>
      <c r="O59" s="263">
        <f>ROUND(E59*N59,5)</f>
        <v>0</v>
      </c>
      <c r="P59" s="263">
        <v>0</v>
      </c>
      <c r="Q59" s="263">
        <f>ROUND(E59*P59,5)</f>
        <v>0</v>
      </c>
      <c r="R59" s="221"/>
      <c r="S59" s="221"/>
      <c r="T59" s="222">
        <v>0</v>
      </c>
      <c r="U59" s="221">
        <f>ROUND(E59*T59,2)</f>
        <v>0</v>
      </c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171</v>
      </c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12">
        <v>30</v>
      </c>
      <c r="B60" s="218" t="s">
        <v>181</v>
      </c>
      <c r="C60" s="251" t="s">
        <v>182</v>
      </c>
      <c r="D60" s="220" t="s">
        <v>170</v>
      </c>
      <c r="E60" s="263">
        <v>1</v>
      </c>
      <c r="F60" s="264">
        <f>H60+J60</f>
        <v>0</v>
      </c>
      <c r="G60" s="263">
        <f>ROUND(E60*F60,2)</f>
        <v>0</v>
      </c>
      <c r="H60" s="263"/>
      <c r="I60" s="263">
        <f>ROUND(E60*H60,2)</f>
        <v>0</v>
      </c>
      <c r="J60" s="263"/>
      <c r="K60" s="263">
        <f>ROUND(E60*J60,2)</f>
        <v>0</v>
      </c>
      <c r="L60" s="263">
        <v>21</v>
      </c>
      <c r="M60" s="263">
        <f>G60*(1+L60/100)</f>
        <v>0</v>
      </c>
      <c r="N60" s="263">
        <v>0</v>
      </c>
      <c r="O60" s="263">
        <f>ROUND(E60*N60,5)</f>
        <v>0</v>
      </c>
      <c r="P60" s="263">
        <v>0</v>
      </c>
      <c r="Q60" s="263">
        <f>ROUND(E60*P60,5)</f>
        <v>0</v>
      </c>
      <c r="R60" s="221"/>
      <c r="S60" s="221"/>
      <c r="T60" s="222">
        <v>0</v>
      </c>
      <c r="U60" s="221">
        <f>ROUND(E60*T60,2)</f>
        <v>0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103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12">
        <v>31</v>
      </c>
      <c r="B61" s="218" t="s">
        <v>183</v>
      </c>
      <c r="C61" s="251" t="s">
        <v>184</v>
      </c>
      <c r="D61" s="220" t="s">
        <v>170</v>
      </c>
      <c r="E61" s="263">
        <v>2</v>
      </c>
      <c r="F61" s="264">
        <f>H61+J61</f>
        <v>0</v>
      </c>
      <c r="G61" s="263">
        <f>ROUND(E61*F61,2)</f>
        <v>0</v>
      </c>
      <c r="H61" s="263"/>
      <c r="I61" s="263">
        <f>ROUND(E61*H61,2)</f>
        <v>0</v>
      </c>
      <c r="J61" s="263"/>
      <c r="K61" s="263">
        <f>ROUND(E61*J61,2)</f>
        <v>0</v>
      </c>
      <c r="L61" s="263">
        <v>21</v>
      </c>
      <c r="M61" s="263">
        <f>G61*(1+L61/100)</f>
        <v>0</v>
      </c>
      <c r="N61" s="263">
        <v>0</v>
      </c>
      <c r="O61" s="263">
        <f>ROUND(E61*N61,5)</f>
        <v>0</v>
      </c>
      <c r="P61" s="263">
        <v>0</v>
      </c>
      <c r="Q61" s="263">
        <f>ROUND(E61*P61,5)</f>
        <v>0</v>
      </c>
      <c r="R61" s="221"/>
      <c r="S61" s="221"/>
      <c r="T61" s="222">
        <v>0</v>
      </c>
      <c r="U61" s="221">
        <f>ROUND(E61*T61,2)</f>
        <v>0</v>
      </c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103</v>
      </c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12">
        <v>32</v>
      </c>
      <c r="B62" s="218" t="s">
        <v>185</v>
      </c>
      <c r="C62" s="251" t="s">
        <v>186</v>
      </c>
      <c r="D62" s="220" t="s">
        <v>170</v>
      </c>
      <c r="E62" s="263">
        <v>1</v>
      </c>
      <c r="F62" s="264">
        <f>H62+J62</f>
        <v>0</v>
      </c>
      <c r="G62" s="263">
        <f>ROUND(E62*F62,2)</f>
        <v>0</v>
      </c>
      <c r="H62" s="263"/>
      <c r="I62" s="263">
        <f>ROUND(E62*H62,2)</f>
        <v>0</v>
      </c>
      <c r="J62" s="263"/>
      <c r="K62" s="263">
        <f>ROUND(E62*J62,2)</f>
        <v>0</v>
      </c>
      <c r="L62" s="263">
        <v>21</v>
      </c>
      <c r="M62" s="263">
        <f>G62*(1+L62/100)</f>
        <v>0</v>
      </c>
      <c r="N62" s="263">
        <v>0</v>
      </c>
      <c r="O62" s="263">
        <f>ROUND(E62*N62,5)</f>
        <v>0</v>
      </c>
      <c r="P62" s="263">
        <v>0</v>
      </c>
      <c r="Q62" s="263">
        <f>ROUND(E62*P62,5)</f>
        <v>0</v>
      </c>
      <c r="R62" s="221"/>
      <c r="S62" s="221"/>
      <c r="T62" s="222">
        <v>0</v>
      </c>
      <c r="U62" s="221">
        <f>ROUND(E62*T62,2)</f>
        <v>0</v>
      </c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103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">
      <c r="A63" s="233">
        <v>33</v>
      </c>
      <c r="B63" s="234" t="s">
        <v>187</v>
      </c>
      <c r="C63" s="254" t="s">
        <v>188</v>
      </c>
      <c r="D63" s="235" t="s">
        <v>170</v>
      </c>
      <c r="E63" s="267">
        <v>2</v>
      </c>
      <c r="F63" s="268">
        <f>H63+J63</f>
        <v>0</v>
      </c>
      <c r="G63" s="267">
        <f>ROUND(E63*F63,2)</f>
        <v>0</v>
      </c>
      <c r="H63" s="267"/>
      <c r="I63" s="267">
        <f>ROUND(E63*H63,2)</f>
        <v>0</v>
      </c>
      <c r="J63" s="267"/>
      <c r="K63" s="267">
        <f>ROUND(E63*J63,2)</f>
        <v>0</v>
      </c>
      <c r="L63" s="267">
        <v>21</v>
      </c>
      <c r="M63" s="267">
        <f>G63*(1+L63/100)</f>
        <v>0</v>
      </c>
      <c r="N63" s="267">
        <v>0</v>
      </c>
      <c r="O63" s="267">
        <f>ROUND(E63*N63,5)</f>
        <v>0</v>
      </c>
      <c r="P63" s="267">
        <v>0</v>
      </c>
      <c r="Q63" s="267">
        <f>ROUND(E63*P63,5)</f>
        <v>0</v>
      </c>
      <c r="R63" s="236"/>
      <c r="S63" s="236"/>
      <c r="T63" s="237">
        <v>0</v>
      </c>
      <c r="U63" s="236">
        <f>ROUND(E63*T63,2)</f>
        <v>0</v>
      </c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103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x14ac:dyDescent="0.2">
      <c r="A64" s="6"/>
      <c r="B64" s="7" t="s">
        <v>189</v>
      </c>
      <c r="C64" s="255" t="s">
        <v>189</v>
      </c>
      <c r="D64" s="6"/>
      <c r="E64" s="269"/>
      <c r="F64" s="269"/>
      <c r="G64" s="269"/>
      <c r="H64" s="269"/>
      <c r="I64" s="269"/>
      <c r="J64" s="269"/>
      <c r="K64" s="269"/>
      <c r="L64" s="269"/>
      <c r="M64" s="269"/>
      <c r="N64" s="269"/>
      <c r="O64" s="269"/>
      <c r="P64" s="269"/>
      <c r="Q64" s="269"/>
      <c r="R64" s="6"/>
      <c r="S64" s="6"/>
      <c r="T64" s="6"/>
      <c r="U64" s="6"/>
      <c r="AC64">
        <v>12</v>
      </c>
      <c r="AD64">
        <v>21</v>
      </c>
    </row>
    <row r="65" spans="1:31" x14ac:dyDescent="0.2">
      <c r="A65" s="238"/>
      <c r="B65" s="239" t="s">
        <v>28</v>
      </c>
      <c r="C65" s="256" t="s">
        <v>189</v>
      </c>
      <c r="D65" s="240"/>
      <c r="E65" s="270"/>
      <c r="F65" s="270"/>
      <c r="G65" s="271">
        <f>G8+G21+G32+G35+G37+G39+G50+G53+G58</f>
        <v>0</v>
      </c>
      <c r="H65" s="269"/>
      <c r="I65" s="269"/>
      <c r="J65" s="269"/>
      <c r="K65" s="269"/>
      <c r="L65" s="269"/>
      <c r="M65" s="269"/>
      <c r="N65" s="269"/>
      <c r="O65" s="269"/>
      <c r="P65" s="269"/>
      <c r="Q65" s="269"/>
      <c r="R65" s="6"/>
      <c r="S65" s="6"/>
      <c r="T65" s="6"/>
      <c r="U65" s="6"/>
      <c r="AC65">
        <f>SUMIF(L7:L63,AC64,G7:G63)</f>
        <v>0</v>
      </c>
      <c r="AD65">
        <f>SUMIF(L7:L63,AD64,G7:G63)</f>
        <v>0</v>
      </c>
      <c r="AE65" t="s">
        <v>190</v>
      </c>
    </row>
    <row r="66" spans="1:31" x14ac:dyDescent="0.2">
      <c r="A66" s="6"/>
      <c r="B66" s="7" t="s">
        <v>189</v>
      </c>
      <c r="C66" s="255" t="s">
        <v>189</v>
      </c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">
      <c r="A67" s="6"/>
      <c r="B67" s="7" t="s">
        <v>189</v>
      </c>
      <c r="C67" s="255" t="s">
        <v>189</v>
      </c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">
      <c r="A68" s="241" t="s">
        <v>191</v>
      </c>
      <c r="B68" s="241"/>
      <c r="C68" s="257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 x14ac:dyDescent="0.2">
      <c r="A69" s="242"/>
      <c r="B69" s="243"/>
      <c r="C69" s="258"/>
      <c r="D69" s="243"/>
      <c r="E69" s="243"/>
      <c r="F69" s="243"/>
      <c r="G69" s="244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AE69" t="s">
        <v>192</v>
      </c>
    </row>
    <row r="70" spans="1:31" x14ac:dyDescent="0.2">
      <c r="A70" s="245"/>
      <c r="B70" s="246"/>
      <c r="C70" s="259"/>
      <c r="D70" s="246"/>
      <c r="E70" s="246"/>
      <c r="F70" s="246"/>
      <c r="G70" s="247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31" x14ac:dyDescent="0.2">
      <c r="A71" s="245"/>
      <c r="B71" s="246"/>
      <c r="C71" s="259"/>
      <c r="D71" s="246"/>
      <c r="E71" s="246"/>
      <c r="F71" s="246"/>
      <c r="G71" s="247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31" x14ac:dyDescent="0.2">
      <c r="A72" s="245"/>
      <c r="B72" s="246"/>
      <c r="C72" s="259"/>
      <c r="D72" s="246"/>
      <c r="E72" s="246"/>
      <c r="F72" s="246"/>
      <c r="G72" s="247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31" x14ac:dyDescent="0.2">
      <c r="A73" s="248"/>
      <c r="B73" s="249"/>
      <c r="C73" s="260"/>
      <c r="D73" s="249"/>
      <c r="E73" s="249"/>
      <c r="F73" s="249"/>
      <c r="G73" s="250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31" x14ac:dyDescent="0.2">
      <c r="A74" s="6"/>
      <c r="B74" s="7" t="s">
        <v>189</v>
      </c>
      <c r="C74" s="255" t="s">
        <v>189</v>
      </c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31" x14ac:dyDescent="0.2">
      <c r="C75" s="261"/>
      <c r="AE75" t="s">
        <v>193</v>
      </c>
    </row>
  </sheetData>
  <mergeCells count="6">
    <mergeCell ref="A1:G1"/>
    <mergeCell ref="C2:G2"/>
    <mergeCell ref="C3:G3"/>
    <mergeCell ref="C4:G4"/>
    <mergeCell ref="A68:C68"/>
    <mergeCell ref="A69:G73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Obec Rajhradice</dc:creator>
  <cp:lastModifiedBy>Obec Rajhradice</cp:lastModifiedBy>
  <cp:lastPrinted>2014-02-28T09:52:57Z</cp:lastPrinted>
  <dcterms:created xsi:type="dcterms:W3CDTF">2009-04-08T07:15:50Z</dcterms:created>
  <dcterms:modified xsi:type="dcterms:W3CDTF">2025-11-11T14:58:19Z</dcterms:modified>
</cp:coreProperties>
</file>